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101-2.1 - Komunikace a..." sheetId="2" r:id="rId2"/>
    <sheet name="SO 101-2.2 - Komunikace a..." sheetId="3" r:id="rId3"/>
    <sheet name="VRN - Vedlejší rozpočtové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101-2.1 - Komunikace a...'!$C$126:$K$319</definedName>
    <definedName name="_xlnm.Print_Area" localSheetId="1">'SO 101-2.1 - Komunikace a...'!$C$82:$J$108,'SO 101-2.1 - Komunikace a...'!$C$114:$K$319</definedName>
    <definedName name="_xlnm.Print_Titles" localSheetId="1">'SO 101-2.1 - Komunikace a...'!$126:$126</definedName>
    <definedName name="_xlnm._FilterDatabase" localSheetId="2" hidden="1">'SO 101-2.2 - Komunikace a...'!$C$130:$K$351</definedName>
    <definedName name="_xlnm.Print_Area" localSheetId="2">'SO 101-2.2 - Komunikace a...'!$C$82:$J$112,'SO 101-2.2 - Komunikace a...'!$C$118:$K$351</definedName>
    <definedName name="_xlnm.Print_Titles" localSheetId="2">'SO 101-2.2 - Komunikace a...'!$130:$130</definedName>
    <definedName name="_xlnm._FilterDatabase" localSheetId="3" hidden="1">'VRN - Vedlejší rozpočtové...'!$C$121:$K$142</definedName>
    <definedName name="_xlnm.Print_Area" localSheetId="3">'VRN - Vedlejší rozpočtové...'!$C$82:$J$103,'VRN - Vedlejší rozpočtové...'!$C$109:$K$142</definedName>
    <definedName name="_xlnm.Print_Titles" localSheetId="3">'VRN - Vedlejší rozpočtové...'!$121:$121</definedName>
    <definedName name="_xlnm.Print_Area" localSheetId="4">'Seznam figur'!$C$4:$G$139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112"/>
  <c i="3" r="J37"/>
  <c r="J36"/>
  <c i="1" r="AY96"/>
  <c i="3" r="J35"/>
  <c i="1" r="AX96"/>
  <c i="3" r="BI351"/>
  <c r="BH351"/>
  <c r="BG351"/>
  <c r="BF351"/>
  <c r="T351"/>
  <c r="T350"/>
  <c r="R351"/>
  <c r="R350"/>
  <c r="P351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91"/>
  <c r="J20"/>
  <c r="J18"/>
  <c r="E18"/>
  <c r="F128"/>
  <c r="J17"/>
  <c r="J15"/>
  <c r="E15"/>
  <c r="F127"/>
  <c r="J14"/>
  <c r="J12"/>
  <c r="J125"/>
  <c r="E7"/>
  <c r="E121"/>
  <c i="2" r="J37"/>
  <c r="J36"/>
  <c i="1" r="AY95"/>
  <c i="2" r="J35"/>
  <c i="1" r="AX95"/>
  <c i="2" r="BI319"/>
  <c r="BH319"/>
  <c r="BG319"/>
  <c r="BF319"/>
  <c r="T319"/>
  <c r="T318"/>
  <c r="R319"/>
  <c r="R318"/>
  <c r="P319"/>
  <c r="P318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124"/>
  <c r="J17"/>
  <c r="J15"/>
  <c r="E15"/>
  <c r="F91"/>
  <c r="J14"/>
  <c r="J12"/>
  <c r="J121"/>
  <c r="E7"/>
  <c r="E85"/>
  <c i="1" r="L90"/>
  <c r="AM90"/>
  <c r="AM89"/>
  <c r="L89"/>
  <c r="AM87"/>
  <c r="L87"/>
  <c r="L85"/>
  <c r="L84"/>
  <c i="4" r="BK142"/>
  <c r="J142"/>
  <c r="BK141"/>
  <c r="J141"/>
  <c r="BK140"/>
  <c r="J140"/>
  <c r="BK139"/>
  <c r="J139"/>
  <c r="BK138"/>
  <c r="J138"/>
  <c r="BK136"/>
  <c r="J136"/>
  <c r="BK135"/>
  <c r="J135"/>
  <c r="BK133"/>
  <c r="J133"/>
  <c r="BK132"/>
  <c r="J132"/>
  <c r="BK130"/>
  <c r="J130"/>
  <c r="BK129"/>
  <c r="J127"/>
  <c r="J126"/>
  <c r="BK125"/>
  <c i="3" r="BK348"/>
  <c r="J346"/>
  <c r="J344"/>
  <c r="J341"/>
  <c r="J339"/>
  <c r="BK336"/>
  <c r="J328"/>
  <c r="BK325"/>
  <c r="J323"/>
  <c r="BK322"/>
  <c r="BK321"/>
  <c r="J319"/>
  <c r="J318"/>
  <c r="J317"/>
  <c r="BK315"/>
  <c r="J314"/>
  <c r="BK309"/>
  <c r="J308"/>
  <c r="BK306"/>
  <c r="J305"/>
  <c r="J301"/>
  <c r="BK299"/>
  <c r="J298"/>
  <c r="BK295"/>
  <c r="BK291"/>
  <c r="J290"/>
  <c r="BK288"/>
  <c r="BK286"/>
  <c r="BK279"/>
  <c r="J276"/>
  <c r="J274"/>
  <c r="J272"/>
  <c r="BK259"/>
  <c r="BK257"/>
  <c r="J255"/>
  <c r="BK253"/>
  <c r="BK251"/>
  <c r="BK245"/>
  <c r="J243"/>
  <c r="BK239"/>
  <c r="J238"/>
  <c r="BK235"/>
  <c r="J233"/>
  <c r="J223"/>
  <c r="BK218"/>
  <c r="J216"/>
  <c r="BK213"/>
  <c r="BK208"/>
  <c r="J204"/>
  <c r="BK202"/>
  <c r="J200"/>
  <c r="J199"/>
  <c r="BK197"/>
  <c r="J196"/>
  <c r="J195"/>
  <c r="J191"/>
  <c r="J189"/>
  <c r="BK188"/>
  <c r="BK186"/>
  <c r="J178"/>
  <c r="J171"/>
  <c r="BK169"/>
  <c r="J167"/>
  <c r="BK165"/>
  <c r="J160"/>
  <c r="J148"/>
  <c r="J147"/>
  <c r="J136"/>
  <c r="J135"/>
  <c r="J134"/>
  <c i="2" r="BK310"/>
  <c r="J308"/>
  <c r="BK305"/>
  <c r="BK303"/>
  <c r="BK296"/>
  <c r="BK290"/>
  <c r="BK288"/>
  <c r="BK286"/>
  <c r="BK285"/>
  <c r="J285"/>
  <c r="BK283"/>
  <c r="BK280"/>
  <c r="J268"/>
  <c r="BK267"/>
  <c r="BK266"/>
  <c r="BK265"/>
  <c r="BK264"/>
  <c r="J263"/>
  <c r="BK260"/>
  <c r="BK257"/>
  <c r="BK256"/>
  <c r="J254"/>
  <c r="J251"/>
  <c r="BK248"/>
  <c r="J247"/>
  <c r="BK245"/>
  <c r="BK244"/>
  <c r="BK243"/>
  <c r="BK241"/>
  <c r="J229"/>
  <c r="J228"/>
  <c r="BK227"/>
  <c r="J221"/>
  <c r="BK218"/>
  <c r="J215"/>
  <c r="J210"/>
  <c r="BK204"/>
  <c r="BK202"/>
  <c r="BK200"/>
  <c r="J198"/>
  <c r="BK192"/>
  <c r="BK190"/>
  <c r="J183"/>
  <c r="J181"/>
  <c r="J179"/>
  <c r="BK177"/>
  <c r="J175"/>
  <c r="BK171"/>
  <c r="BK168"/>
  <c r="BK164"/>
  <c r="BK162"/>
  <c r="J158"/>
  <c r="J156"/>
  <c r="BK152"/>
  <c r="BK150"/>
  <c r="J149"/>
  <c r="BK147"/>
  <c r="BK145"/>
  <c r="J141"/>
  <c r="BK136"/>
  <c r="BK135"/>
  <c r="BK134"/>
  <c r="J133"/>
  <c i="1" r="AS94"/>
  <c i="4" r="J129"/>
  <c r="BK127"/>
  <c r="BK126"/>
  <c i="3" r="BK351"/>
  <c r="BK344"/>
  <c r="J336"/>
  <c r="J334"/>
  <c r="BK332"/>
  <c r="J329"/>
  <c r="J316"/>
  <c r="BK314"/>
  <c r="J309"/>
  <c r="BK308"/>
  <c r="J306"/>
  <c r="J302"/>
  <c r="J295"/>
  <c r="J292"/>
  <c r="BK289"/>
  <c r="J286"/>
  <c r="J283"/>
  <c r="J280"/>
  <c r="J279"/>
  <c r="BK271"/>
  <c r="J267"/>
  <c r="BK263"/>
  <c r="J259"/>
  <c r="BK255"/>
  <c r="J253"/>
  <c r="J251"/>
  <c r="J249"/>
  <c r="J248"/>
  <c r="BK240"/>
  <c r="BK238"/>
  <c r="BK233"/>
  <c r="BK231"/>
  <c r="BK230"/>
  <c r="J228"/>
  <c r="J226"/>
  <c r="J225"/>
  <c r="J221"/>
  <c r="J219"/>
  <c r="J206"/>
  <c r="BK204"/>
  <c r="J202"/>
  <c r="BK198"/>
  <c r="J193"/>
  <c r="J190"/>
  <c r="BK184"/>
  <c r="BK182"/>
  <c r="BK175"/>
  <c r="BK171"/>
  <c r="BK167"/>
  <c r="J165"/>
  <c r="J163"/>
  <c r="BK158"/>
  <c r="BK156"/>
  <c r="J152"/>
  <c r="BK150"/>
  <c r="BK145"/>
  <c r="J144"/>
  <c r="BK138"/>
  <c r="BK135"/>
  <c i="2" r="J305"/>
  <c r="BK298"/>
  <c r="BK294"/>
  <c r="J286"/>
  <c r="J283"/>
  <c r="BK282"/>
  <c r="J281"/>
  <c r="J273"/>
  <c r="BK272"/>
  <c r="J270"/>
  <c r="J269"/>
  <c r="J267"/>
  <c r="J265"/>
  <c r="J264"/>
  <c r="J260"/>
  <c r="BK258"/>
  <c r="J257"/>
  <c r="BK255"/>
  <c r="BK254"/>
  <c r="BK253"/>
  <c r="BK247"/>
  <c r="J243"/>
  <c r="BK237"/>
  <c r="BK235"/>
  <c r="BK233"/>
  <c r="BK231"/>
  <c r="BK228"/>
  <c r="J227"/>
  <c r="BK223"/>
  <c r="BK221"/>
  <c r="BK219"/>
  <c r="J217"/>
  <c r="BK215"/>
  <c r="BK212"/>
  <c r="BK210"/>
  <c r="BK208"/>
  <c r="J206"/>
  <c r="J196"/>
  <c r="BK194"/>
  <c r="BK179"/>
  <c r="BK175"/>
  <c r="BK173"/>
  <c r="J168"/>
  <c r="J166"/>
  <c r="J164"/>
  <c r="J162"/>
  <c r="BK160"/>
  <c r="BK154"/>
  <c r="J152"/>
  <c r="BK151"/>
  <c r="BK143"/>
  <c r="BK141"/>
  <c r="J139"/>
  <c r="J134"/>
  <c r="J132"/>
  <c r="BK131"/>
  <c r="J130"/>
  <c i="4" r="J125"/>
  <c i="3" r="J351"/>
  <c r="J348"/>
  <c r="BK346"/>
  <c r="BK334"/>
  <c r="BK331"/>
  <c r="BK326"/>
  <c r="J325"/>
  <c r="BK323"/>
  <c r="J322"/>
  <c r="J321"/>
  <c r="BK319"/>
  <c r="BK317"/>
  <c r="J315"/>
  <c r="J304"/>
  <c r="BK303"/>
  <c r="BK300"/>
  <c r="BK297"/>
  <c r="BK293"/>
  <c r="J288"/>
  <c r="BK282"/>
  <c r="BK276"/>
  <c r="BK274"/>
  <c r="BK272"/>
  <c r="J269"/>
  <c r="J265"/>
  <c r="J263"/>
  <c r="J262"/>
  <c r="BK248"/>
  <c r="J247"/>
  <c r="BK246"/>
  <c r="J245"/>
  <c r="BK241"/>
  <c r="J240"/>
  <c r="J235"/>
  <c r="J231"/>
  <c r="J230"/>
  <c r="BK228"/>
  <c r="BK227"/>
  <c r="BK219"/>
  <c r="BK217"/>
  <c r="BK216"/>
  <c r="J213"/>
  <c r="BK212"/>
  <c r="BK210"/>
  <c r="J208"/>
  <c r="BK200"/>
  <c r="BK199"/>
  <c r="J198"/>
  <c r="J197"/>
  <c r="BK196"/>
  <c r="BK195"/>
  <c r="BK193"/>
  <c r="J186"/>
  <c r="J184"/>
  <c r="J182"/>
  <c r="BK178"/>
  <c r="BK173"/>
  <c r="BK163"/>
  <c r="J154"/>
  <c r="J142"/>
  <c r="J140"/>
  <c r="J138"/>
  <c r="BK136"/>
  <c r="BK134"/>
  <c i="2" r="BK308"/>
  <c r="J303"/>
  <c r="BK300"/>
  <c r="J296"/>
  <c r="J294"/>
  <c r="J292"/>
  <c r="J282"/>
  <c r="J280"/>
  <c r="BK279"/>
  <c r="J278"/>
  <c r="J272"/>
  <c r="BK270"/>
  <c r="BK269"/>
  <c r="BK268"/>
  <c r="J266"/>
  <c r="BK262"/>
  <c r="J252"/>
  <c r="J245"/>
  <c r="J244"/>
  <c r="BK225"/>
  <c r="J223"/>
  <c r="BK220"/>
  <c r="J219"/>
  <c r="J218"/>
  <c r="BK217"/>
  <c r="J208"/>
  <c r="BK206"/>
  <c r="J204"/>
  <c r="J202"/>
  <c r="J200"/>
  <c r="J197"/>
  <c r="J186"/>
  <c r="BK166"/>
  <c r="J160"/>
  <c r="BK158"/>
  <c r="BK156"/>
  <c r="J154"/>
  <c r="J151"/>
  <c r="J143"/>
  <c r="BK137"/>
  <c r="J136"/>
  <c r="J135"/>
  <c r="BK133"/>
  <c r="BK132"/>
  <c r="J131"/>
  <c i="3" r="BK341"/>
  <c r="BK339"/>
  <c r="J332"/>
  <c r="J331"/>
  <c r="BK329"/>
  <c r="BK328"/>
  <c r="J326"/>
  <c r="BK318"/>
  <c r="BK316"/>
  <c r="BK305"/>
  <c r="BK304"/>
  <c r="J303"/>
  <c r="BK302"/>
  <c r="BK301"/>
  <c r="J300"/>
  <c r="J299"/>
  <c r="BK298"/>
  <c r="J297"/>
  <c r="J293"/>
  <c r="BK292"/>
  <c r="J291"/>
  <c r="BK290"/>
  <c r="J289"/>
  <c r="BK283"/>
  <c r="J282"/>
  <c r="BK280"/>
  <c r="J271"/>
  <c r="BK269"/>
  <c r="BK267"/>
  <c r="BK265"/>
  <c r="BK262"/>
  <c r="J257"/>
  <c r="BK249"/>
  <c r="BK247"/>
  <c r="J246"/>
  <c r="BK243"/>
  <c r="J241"/>
  <c r="J239"/>
  <c r="J227"/>
  <c r="BK226"/>
  <c r="BK225"/>
  <c r="BK223"/>
  <c r="BK221"/>
  <c r="J218"/>
  <c r="J217"/>
  <c r="J212"/>
  <c r="J210"/>
  <c r="BK206"/>
  <c r="BK191"/>
  <c r="BK190"/>
  <c r="BK189"/>
  <c r="J188"/>
  <c r="J175"/>
  <c r="J173"/>
  <c r="J169"/>
  <c r="BK160"/>
  <c r="J158"/>
  <c r="J156"/>
  <c r="BK154"/>
  <c r="BK152"/>
  <c r="J150"/>
  <c r="BK148"/>
  <c r="BK147"/>
  <c r="J145"/>
  <c r="BK144"/>
  <c r="BK142"/>
  <c r="BK140"/>
  <c i="2" r="BK319"/>
  <c r="J319"/>
  <c r="BK314"/>
  <c r="J314"/>
  <c r="J310"/>
  <c r="J300"/>
  <c r="J298"/>
  <c r="BK292"/>
  <c r="J290"/>
  <c r="J288"/>
  <c r="BK281"/>
  <c r="J279"/>
  <c r="BK278"/>
  <c r="BK273"/>
  <c r="BK263"/>
  <c r="J262"/>
  <c r="J258"/>
  <c r="J256"/>
  <c r="J255"/>
  <c r="J253"/>
  <c r="BK252"/>
  <c r="BK251"/>
  <c r="J248"/>
  <c r="J241"/>
  <c r="J237"/>
  <c r="J235"/>
  <c r="J233"/>
  <c r="J231"/>
  <c r="BK229"/>
  <c r="J225"/>
  <c r="J220"/>
  <c r="J212"/>
  <c r="BK198"/>
  <c r="BK197"/>
  <c r="BK196"/>
  <c r="J194"/>
  <c r="J192"/>
  <c r="J190"/>
  <c r="BK186"/>
  <c r="BK183"/>
  <c r="BK181"/>
  <c r="J177"/>
  <c r="J173"/>
  <c r="J171"/>
  <c r="J150"/>
  <c r="BK149"/>
  <c r="J147"/>
  <c r="J145"/>
  <c r="BK139"/>
  <c r="J137"/>
  <c r="BK130"/>
  <c l="1" r="P129"/>
  <c r="T170"/>
  <c r="R185"/>
  <c r="R214"/>
  <c r="R222"/>
  <c r="T240"/>
  <c r="R250"/>
  <c r="P259"/>
  <c r="P297"/>
  <c i="3" r="R133"/>
  <c r="R162"/>
  <c r="T177"/>
  <c r="T215"/>
  <c r="R237"/>
  <c r="R250"/>
  <c i="2" r="T129"/>
  <c r="R170"/>
  <c r="T185"/>
  <c r="BK222"/>
  <c r="J222"/>
  <c r="J102"/>
  <c r="BK240"/>
  <c r="J240"/>
  <c r="J103"/>
  <c r="BK250"/>
  <c r="J250"/>
  <c r="J104"/>
  <c r="BK259"/>
  <c r="J259"/>
  <c r="J105"/>
  <c r="BK297"/>
  <c r="J297"/>
  <c r="J106"/>
  <c i="3" r="P133"/>
  <c r="P162"/>
  <c r="P177"/>
  <c r="R215"/>
  <c r="T237"/>
  <c r="R242"/>
  <c r="P250"/>
  <c r="P268"/>
  <c r="BK278"/>
  <c r="J278"/>
  <c r="J106"/>
  <c r="R278"/>
  <c r="BK294"/>
  <c r="J294"/>
  <c r="J108"/>
  <c r="R294"/>
  <c r="P330"/>
  <c r="T330"/>
  <c r="R333"/>
  <c i="2" r="BK129"/>
  <c r="J129"/>
  <c r="J98"/>
  <c r="BK170"/>
  <c r="J170"/>
  <c r="J99"/>
  <c r="BK185"/>
  <c r="J185"/>
  <c r="J100"/>
  <c r="BK214"/>
  <c r="J214"/>
  <c r="J101"/>
  <c r="T214"/>
  <c r="P222"/>
  <c r="P240"/>
  <c r="T250"/>
  <c r="T259"/>
  <c r="R297"/>
  <c i="3" r="T133"/>
  <c r="T162"/>
  <c r="R177"/>
  <c r="P215"/>
  <c r="P237"/>
  <c r="P242"/>
  <c r="T242"/>
  <c r="T250"/>
  <c r="R268"/>
  <c r="T278"/>
  <c r="P285"/>
  <c r="T285"/>
  <c r="T294"/>
  <c r="R330"/>
  <c r="T333"/>
  <c i="2" r="R129"/>
  <c r="P170"/>
  <c r="P185"/>
  <c r="P214"/>
  <c r="T222"/>
  <c r="R240"/>
  <c r="P250"/>
  <c r="R259"/>
  <c r="T297"/>
  <c i="3" r="BK133"/>
  <c r="J133"/>
  <c r="J98"/>
  <c r="BK162"/>
  <c r="J162"/>
  <c r="J99"/>
  <c r="BK177"/>
  <c r="J177"/>
  <c r="J100"/>
  <c r="BK215"/>
  <c r="J215"/>
  <c r="J101"/>
  <c r="BK237"/>
  <c r="J237"/>
  <c r="J102"/>
  <c r="BK242"/>
  <c r="J242"/>
  <c r="J103"/>
  <c r="BK250"/>
  <c r="J250"/>
  <c r="J104"/>
  <c r="BK268"/>
  <c r="J268"/>
  <c r="J105"/>
  <c r="T268"/>
  <c r="P278"/>
  <c r="BK285"/>
  <c r="J285"/>
  <c r="J107"/>
  <c r="R285"/>
  <c r="P294"/>
  <c r="BK330"/>
  <c r="J330"/>
  <c r="J109"/>
  <c r="BK333"/>
  <c r="J333"/>
  <c r="J110"/>
  <c r="P333"/>
  <c i="4" r="BK124"/>
  <c r="J124"/>
  <c r="J98"/>
  <c r="P124"/>
  <c r="R124"/>
  <c r="T124"/>
  <c r="BK128"/>
  <c r="J128"/>
  <c r="J99"/>
  <c r="P128"/>
  <c r="R128"/>
  <c r="T128"/>
  <c r="BK131"/>
  <c r="J131"/>
  <c r="J100"/>
  <c r="P131"/>
  <c r="R131"/>
  <c r="T131"/>
  <c r="BK134"/>
  <c r="J134"/>
  <c r="J101"/>
  <c r="P134"/>
  <c r="R134"/>
  <c r="T134"/>
  <c r="BK137"/>
  <c r="J137"/>
  <c r="J102"/>
  <c r="P137"/>
  <c r="R137"/>
  <c r="T137"/>
  <c i="2" r="J89"/>
  <c r="F92"/>
  <c r="J124"/>
  <c r="BE131"/>
  <c r="BE132"/>
  <c r="BE133"/>
  <c r="BE134"/>
  <c r="BE143"/>
  <c r="BE150"/>
  <c r="BE152"/>
  <c r="BE154"/>
  <c r="BE156"/>
  <c r="BE158"/>
  <c r="BE160"/>
  <c r="BE166"/>
  <c r="BE175"/>
  <c r="BE186"/>
  <c r="BE200"/>
  <c r="BE204"/>
  <c r="BE215"/>
  <c r="BE218"/>
  <c r="BE219"/>
  <c r="BE227"/>
  <c r="BE231"/>
  <c r="BE235"/>
  <c r="BE241"/>
  <c r="BE244"/>
  <c r="BE247"/>
  <c r="BE258"/>
  <c r="BE264"/>
  <c r="BE265"/>
  <c r="BE266"/>
  <c r="BE270"/>
  <c r="BE282"/>
  <c r="BE288"/>
  <c r="BE294"/>
  <c r="BE303"/>
  <c r="BE305"/>
  <c r="BE314"/>
  <c r="BE319"/>
  <c i="3" r="E85"/>
  <c r="F91"/>
  <c r="J127"/>
  <c r="BE135"/>
  <c r="BE136"/>
  <c r="BE158"/>
  <c r="BE163"/>
  <c r="BE169"/>
  <c r="BE171"/>
  <c r="BE175"/>
  <c r="BE178"/>
  <c r="BE182"/>
  <c r="BE193"/>
  <c r="BE198"/>
  <c r="BE200"/>
  <c r="BE213"/>
  <c r="BE216"/>
  <c r="BE233"/>
  <c r="BE235"/>
  <c r="BE238"/>
  <c r="BE271"/>
  <c r="BE272"/>
  <c r="BE276"/>
  <c r="BE282"/>
  <c r="BE295"/>
  <c r="BE309"/>
  <c r="BE314"/>
  <c r="BE319"/>
  <c r="BE322"/>
  <c r="BE344"/>
  <c r="BE348"/>
  <c i="2" r="E117"/>
  <c r="F123"/>
  <c r="BE130"/>
  <c r="BE139"/>
  <c r="BE147"/>
  <c r="BE162"/>
  <c r="BE164"/>
  <c r="BE168"/>
  <c r="BE171"/>
  <c r="BE173"/>
  <c r="BE177"/>
  <c r="BE179"/>
  <c r="BE190"/>
  <c r="BE192"/>
  <c r="BE212"/>
  <c r="BE228"/>
  <c r="BE229"/>
  <c r="BE233"/>
  <c r="BE245"/>
  <c r="BE253"/>
  <c r="BE254"/>
  <c r="BE255"/>
  <c r="BE256"/>
  <c r="BE257"/>
  <c r="BE263"/>
  <c r="BE279"/>
  <c r="BE280"/>
  <c r="BE286"/>
  <c r="BK318"/>
  <c r="J318"/>
  <c r="J107"/>
  <c i="3" r="BE145"/>
  <c r="BE148"/>
  <c r="BE160"/>
  <c r="BE165"/>
  <c r="BE167"/>
  <c r="BE189"/>
  <c r="BE191"/>
  <c r="BE196"/>
  <c r="BE202"/>
  <c r="BE204"/>
  <c r="BE217"/>
  <c r="BE225"/>
  <c r="BE226"/>
  <c r="BE230"/>
  <c r="BE231"/>
  <c r="BE249"/>
  <c r="BE251"/>
  <c r="BE253"/>
  <c r="BE255"/>
  <c r="BE267"/>
  <c r="BE279"/>
  <c r="BE283"/>
  <c r="BE289"/>
  <c r="BE291"/>
  <c r="BE293"/>
  <c r="BE298"/>
  <c r="BE301"/>
  <c r="BE305"/>
  <c r="BE306"/>
  <c r="BE308"/>
  <c r="BE315"/>
  <c r="BE328"/>
  <c r="BE329"/>
  <c r="BE336"/>
  <c r="BE341"/>
  <c i="4" r="F91"/>
  <c r="F92"/>
  <c r="J118"/>
  <c i="2" r="J91"/>
  <c r="BE135"/>
  <c r="BE136"/>
  <c r="BE145"/>
  <c r="BE149"/>
  <c r="BE183"/>
  <c r="BE196"/>
  <c r="BE197"/>
  <c r="BE198"/>
  <c r="BE202"/>
  <c r="BE217"/>
  <c r="BE225"/>
  <c r="BE243"/>
  <c r="BE248"/>
  <c r="BE251"/>
  <c r="BE260"/>
  <c r="BE262"/>
  <c r="BE267"/>
  <c r="BE268"/>
  <c r="BE273"/>
  <c r="BE290"/>
  <c r="BE296"/>
  <c r="BE300"/>
  <c r="BE308"/>
  <c r="BE310"/>
  <c i="3" r="F92"/>
  <c r="BE134"/>
  <c r="BE140"/>
  <c r="BE147"/>
  <c r="BE152"/>
  <c r="BE186"/>
  <c r="BE188"/>
  <c r="BE190"/>
  <c r="BE195"/>
  <c r="BE199"/>
  <c r="BE206"/>
  <c r="BE208"/>
  <c r="BE212"/>
  <c r="BE218"/>
  <c r="BE228"/>
  <c r="BE239"/>
  <c r="BE240"/>
  <c r="BE241"/>
  <c r="BE243"/>
  <c r="BE245"/>
  <c r="BE247"/>
  <c r="BE257"/>
  <c r="BE259"/>
  <c r="BE274"/>
  <c r="BE286"/>
  <c r="BE288"/>
  <c r="BE290"/>
  <c r="BE297"/>
  <c r="BE299"/>
  <c r="BE303"/>
  <c r="BE304"/>
  <c r="BE317"/>
  <c r="BE321"/>
  <c r="BE323"/>
  <c r="BE325"/>
  <c r="BE334"/>
  <c r="BE346"/>
  <c r="BE351"/>
  <c i="4" r="E85"/>
  <c r="J89"/>
  <c r="J92"/>
  <c r="BE125"/>
  <c i="2" r="BE137"/>
  <c r="BE141"/>
  <c r="BE151"/>
  <c r="BE181"/>
  <c r="BE194"/>
  <c r="BE206"/>
  <c r="BE208"/>
  <c r="BE210"/>
  <c r="BE220"/>
  <c r="BE221"/>
  <c r="BE223"/>
  <c r="BE237"/>
  <c r="BE252"/>
  <c r="BE269"/>
  <c r="BE272"/>
  <c r="BE278"/>
  <c r="BE281"/>
  <c r="BE283"/>
  <c r="BE285"/>
  <c r="BE292"/>
  <c r="BE298"/>
  <c i="3" r="J89"/>
  <c r="J92"/>
  <c r="BE138"/>
  <c r="BE142"/>
  <c r="BE144"/>
  <c r="BE150"/>
  <c r="BE154"/>
  <c r="BE156"/>
  <c r="BE173"/>
  <c r="BE184"/>
  <c r="BE197"/>
  <c r="BE210"/>
  <c r="BE219"/>
  <c r="BE221"/>
  <c r="BE223"/>
  <c r="BE227"/>
  <c r="BE246"/>
  <c r="BE248"/>
  <c r="BE262"/>
  <c r="BE263"/>
  <c r="BE265"/>
  <c r="BE269"/>
  <c r="BE280"/>
  <c r="BE292"/>
  <c r="BE300"/>
  <c r="BE302"/>
  <c r="BE316"/>
  <c r="BE318"/>
  <c r="BE326"/>
  <c r="BE331"/>
  <c r="BE332"/>
  <c r="BE339"/>
  <c r="BK350"/>
  <c r="J350"/>
  <c r="J111"/>
  <c i="4" r="BE126"/>
  <c r="BE127"/>
  <c r="BE129"/>
  <c r="BE130"/>
  <c r="BE132"/>
  <c r="BE133"/>
  <c r="BE135"/>
  <c r="BE136"/>
  <c r="BE138"/>
  <c r="BE139"/>
  <c r="BE140"/>
  <c r="BE141"/>
  <c r="BE142"/>
  <c i="2" r="F37"/>
  <c i="1" r="BD95"/>
  <c i="2" r="F35"/>
  <c i="1" r="BB95"/>
  <c i="2" r="F34"/>
  <c i="1" r="BA95"/>
  <c i="4" r="F35"/>
  <c i="1" r="BB97"/>
  <c i="3" r="F36"/>
  <c i="1" r="BC96"/>
  <c i="3" r="F35"/>
  <c i="1" r="BB96"/>
  <c i="3" r="J34"/>
  <c i="1" r="AW96"/>
  <c i="3" r="F37"/>
  <c i="1" r="BD96"/>
  <c i="2" r="F36"/>
  <c i="1" r="BC95"/>
  <c i="4" r="J34"/>
  <c i="1" r="AW97"/>
  <c i="4" r="F37"/>
  <c i="1" r="BD97"/>
  <c i="3" r="F34"/>
  <c i="1" r="BA96"/>
  <c i="2" r="J34"/>
  <c i="1" r="AW95"/>
  <c i="4" r="F34"/>
  <c i="1" r="BA97"/>
  <c i="4" r="F36"/>
  <c i="1" r="BC97"/>
  <c i="4" l="1" r="R123"/>
  <c r="R122"/>
  <c i="3" r="T132"/>
  <c r="T131"/>
  <c i="4" r="T123"/>
  <c r="T122"/>
  <c i="3" r="P132"/>
  <c r="P131"/>
  <c i="1" r="AU96"/>
  <c i="2" r="T128"/>
  <c r="T127"/>
  <c i="3" r="R132"/>
  <c r="R131"/>
  <c i="2" r="P128"/>
  <c r="P127"/>
  <c i="1" r="AU95"/>
  <c i="4" r="P123"/>
  <c r="P122"/>
  <c i="1" r="AU97"/>
  <c i="2" r="R128"/>
  <c r="R127"/>
  <c r="BK128"/>
  <c r="BK127"/>
  <c r="J127"/>
  <c r="J96"/>
  <c i="3" r="BK132"/>
  <c r="BK131"/>
  <c r="J131"/>
  <c r="J96"/>
  <c i="4" r="BK123"/>
  <c r="J123"/>
  <c r="J97"/>
  <c i="1" r="BC94"/>
  <c r="AY94"/>
  <c i="3" r="F33"/>
  <c i="1" r="AZ96"/>
  <c r="BA94"/>
  <c r="W30"/>
  <c r="BB94"/>
  <c r="W31"/>
  <c i="2" r="F33"/>
  <c i="1" r="AZ95"/>
  <c i="4" r="F33"/>
  <c i="1" r="AZ97"/>
  <c r="BD94"/>
  <c r="W33"/>
  <c i="3" r="J33"/>
  <c i="1" r="AV96"/>
  <c r="AT96"/>
  <c i="2" r="J33"/>
  <c i="1" r="AV95"/>
  <c r="AT95"/>
  <c i="4" r="J33"/>
  <c i="1" r="AV97"/>
  <c r="AT97"/>
  <c i="2" l="1" r="J128"/>
  <c r="J97"/>
  <c i="3" r="J132"/>
  <c r="J97"/>
  <c i="4" r="BK122"/>
  <c r="J122"/>
  <c r="J96"/>
  <c i="1" r="AU94"/>
  <c r="AX94"/>
  <c i="3" r="J30"/>
  <c i="1" r="AG96"/>
  <c r="AN96"/>
  <c r="W32"/>
  <c i="2" r="J30"/>
  <c i="1" r="AG95"/>
  <c r="AN95"/>
  <c r="AZ94"/>
  <c r="AV94"/>
  <c r="AK29"/>
  <c r="AW94"/>
  <c r="AK30"/>
  <c i="2" l="1" r="J39"/>
  <c i="3" r="J39"/>
  <c i="1" r="W29"/>
  <c i="4" r="J30"/>
  <c i="1" r="AG97"/>
  <c r="AN97"/>
  <c r="AT94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<sst xmlns="http://schemas.openxmlformats.org/spreadsheetml/2006/main">
  <si>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</si>
  <si>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</si>
  <si>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</si>
  <si>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</si>
  <si>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</si>
  <si>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{252749d8-4a32-4cc1-869c-426d6706a0ae}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</si>
  <si>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</si>
  <si>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</si>
  <si>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</si>
  <si>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</si>
  <si>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</si>
  <si>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</si>
  <si>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</si>
  <si>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</si>
  <si>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2019s02-p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</si>
  <si>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</si>
  <si>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</si>
  <si>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veřejného prostranství při křížení ulice Zbožská a Boleslavské třídy Nymburk - investice Policie ČR</t>
  </si>
  <si>
    <t>KSO:</t>
  </si>
  <si>
    <t>CC-CZ:</t>
  </si>
  <si>
    <t>Místo:</t>
  </si>
  <si>
    <t xml:space="preserve"> </t>
  </si>
  <si>
    <t>Datum:</t>
  </si>
  <si>
    <t>16. 3. 2021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</si>
  <si>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</si>
  <si>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</si>
  <si>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</si>
  <si>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</si>
  <si>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</si>
  <si>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</si>
  <si>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</si>
  <si>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</si>
  <si>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</si>
  <si>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</si>
  <si>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</si>
  <si>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</si>
  <si>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</si>
  <si>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</si>
  <si>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</si>
  <si>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</si>
  <si>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</si>
  <si>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</si>
  <si>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</si>
  <si>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</si>
  <si>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</si>
  <si>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</si>
  <si>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</si>
  <si>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</si>
  <si>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</si>
  <si>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</si>
  <si>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</si>
  <si>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</si>
  <si>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</si>
  <si>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</si>
  <si>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</si>
  <si>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</si>
  <si>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</si>
  <si>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</si>
  <si>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</si>
  <si>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</si>
  <si>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</si>
  <si>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</si>
  <si>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</si>
  <si>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</si>
  <si>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</si>
  <si>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</si>
  <si>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</si>
  <si>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</si>
  <si>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</si>
  <si>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</si>
  <si>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</si>
  <si>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</si>
  <si>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</si>
  <si>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</si>
  <si>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</si>
  <si>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</si>
  <si>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</si>
  <si>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</si>
  <si>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101-2.1</t>
  </si>
  <si>
    <t>Komunikace a zpevněné plochy - investice PČR - P jih</t>
  </si>
  <si>
    <t>STA</t>
  </si>
  <si>
    <t>1</t>
  </si>
  <si>
    <t>{a9e5cda9-e99b-4106-be62-fc5df3c55967}</t>
  </si>
  <si>
    <t>2</t>
  </si>
  <si>
    <t>SO 101-2.2</t>
  </si>
  <si>
    <t>Komunikace a zpevněné plochy - investice PČR - P sever</t>
  </si>
  <si>
    <t>{7ffec4d6-3ebe-4dbe-a466-9aab750d19f6}</t>
  </si>
  <si>
    <t>VRN</t>
  </si>
  <si>
    <t>Vedlejší rozpočtové náklady</t>
  </si>
  <si>
    <t>{0f5962a5-0e35-484a-b202-ea58e49c9ac7}</t>
  </si>
  <si>
    <t>afo</t>
  </si>
  <si>
    <t>asfalt-frézovaný odpad</t>
  </si>
  <si>
    <t>158,72</t>
  </si>
  <si>
    <t>ao</t>
  </si>
  <si>
    <t>asfalt odpad</t>
  </si>
  <si>
    <t>23,1</t>
  </si>
  <si>
    <t>KRYCÍ LIST SOUPISU PRACÍ</t>
  </si>
  <si>
    <t>bo</t>
  </si>
  <si>
    <t>beton-odpad</t>
  </si>
  <si>
    <t>42,225</t>
  </si>
  <si>
    <t>hlr</t>
  </si>
  <si>
    <t>hloubení rýh - zasakovací prostory, přípojky</t>
  </si>
  <si>
    <t>54,3</t>
  </si>
  <si>
    <t>ko</t>
  </si>
  <si>
    <t>kamenivo-odpad</t>
  </si>
  <si>
    <t>377,45</t>
  </si>
  <si>
    <t>kok</t>
  </si>
  <si>
    <t>kamenivo odpad kusové</t>
  </si>
  <si>
    <t>43,2</t>
  </si>
  <si>
    <t>Objekt:</t>
  </si>
  <si>
    <t>od</t>
  </si>
  <si>
    <t>odkopávky</t>
  </si>
  <si>
    <t>120,5</t>
  </si>
  <si>
    <t>SO 101-2.1 - Komunikace a zpevněné plochy - investice PČR - P jih</t>
  </si>
  <si>
    <t>plovp</t>
  </si>
  <si>
    <t>plocha výměny podloží</t>
  </si>
  <si>
    <t>220</t>
  </si>
  <si>
    <t>ut</t>
  </si>
  <si>
    <t>úprava terénu pro trávník</t>
  </si>
  <si>
    <t>135</t>
  </si>
  <si>
    <t>utz1</t>
  </si>
  <si>
    <t>upravený terén pro záhony</t>
  </si>
  <si>
    <t>67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</si>
  <si>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</si>
  <si>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</si>
  <si>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</si>
  <si>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</si>
  <si>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</si>
  <si>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</si>
  <si>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</si>
  <si>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Případná výměna podloží</t>
  </si>
  <si>
    <t xml:space="preserve">    1-2 - Terénní a sadové úpravy</t>
  </si>
  <si>
    <t xml:space="preserve">    5-1 - Konstrukce A - komunikace</t>
  </si>
  <si>
    <t xml:space="preserve">    5-2 - Konstrukce B - parkovací plochy</t>
  </si>
  <si>
    <t xml:space="preserve">    5-4 - Konstrukce D - dlážděné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</si>
  <si>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</si>
  <si>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</si>
  <si>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</si>
  <si>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</si>
  <si>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</si>
  <si>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</si>
  <si>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</si>
  <si>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</si>
  <si>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</si>
  <si>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</si>
  <si>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</si>
  <si>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</si>
  <si>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</si>
  <si>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</si>
  <si>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</si>
  <si>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</si>
  <si>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</si>
  <si>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</si>
  <si>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</si>
  <si>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</si>
  <si>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</si>
  <si>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</si>
  <si>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112151011</t>
  </si>
  <si>
    <t>Volné kácení stromů s rozřezáním a odvětvením D kmene do 200 mm</t>
  </si>
  <si>
    <t>kus</t>
  </si>
  <si>
    <t>4</t>
  </si>
  <si>
    <t>-1680831770</t>
  </si>
  <si>
    <t>112201111</t>
  </si>
  <si>
    <t>Odstranění pařezů D do 0,2 m v rovině a svahu 1:5 s odklizením do 20 m a zasypáním jámy</t>
  </si>
  <si>
    <t>-903718916</t>
  </si>
  <si>
    <t>3</t>
  </si>
  <si>
    <t>113107221</t>
  </si>
  <si>
    <t>Odstranění podkladu z kameniva drceného tl 100 mm strojně pl přes 200 m2</t>
  </si>
  <si>
    <t>m2</t>
  </si>
  <si>
    <t>485442377</t>
  </si>
  <si>
    <t>113107224</t>
  </si>
  <si>
    <t>Odstranění podkladu z kameniva drceného tl 400 mm strojně pl přes 200 m2</t>
  </si>
  <si>
    <t>205120259</t>
  </si>
  <si>
    <t>5</t>
  </si>
  <si>
    <t>113107231</t>
  </si>
  <si>
    <t>Odstranění podkladu z betonu prostého tl 150 mm strojně pl přes 200 m2</t>
  </si>
  <si>
    <t>1325386642</t>
  </si>
  <si>
    <t>6</t>
  </si>
  <si>
    <t>113107242</t>
  </si>
  <si>
    <t>Odstranění podkladu živičného tl 100 mm strojně pl přes 200 m2</t>
  </si>
  <si>
    <t>608139586</t>
  </si>
  <si>
    <t>7</t>
  </si>
  <si>
    <t>113107331</t>
  </si>
  <si>
    <t>Odstranění podkladu z betonu prostého tl 150 mm strojně pl do 50 m2</t>
  </si>
  <si>
    <t>1416567113</t>
  </si>
  <si>
    <t>8</t>
  </si>
  <si>
    <t>113154124</t>
  </si>
  <si>
    <t>Frézování živičného krytu tl 100 mm pruh š 1 m pl do 500 m2 bez překážek v trase</t>
  </si>
  <si>
    <t>-1585213825</t>
  </si>
  <si>
    <t>VV</t>
  </si>
  <si>
    <t>575+45</t>
  </si>
  <si>
    <t>9</t>
  </si>
  <si>
    <t>113202111</t>
  </si>
  <si>
    <t>Vytrhání obrub krajníků obrubníků stojatých</t>
  </si>
  <si>
    <t>m</t>
  </si>
  <si>
    <t>-153804689</t>
  </si>
  <si>
    <t>35+45+55</t>
  </si>
  <si>
    <t>10</t>
  </si>
  <si>
    <t>113203111</t>
  </si>
  <si>
    <t>Vytrhání obrub z dlažebních kostek</t>
  </si>
  <si>
    <t>132040759</t>
  </si>
  <si>
    <t>11</t>
  </si>
  <si>
    <t>113204111</t>
  </si>
  <si>
    <t>Vytrhání obrub záhonových</t>
  </si>
  <si>
    <t>1248389543</t>
  </si>
  <si>
    <t>40</t>
  </si>
  <si>
    <t>12</t>
  </si>
  <si>
    <t>122252203</t>
  </si>
  <si>
    <t>Odkopávky a prokopávky nezapažené pro silnice a dálnice v hornině třídy těžitelnosti I objem do 100 m3 strojně</t>
  </si>
  <si>
    <t>m3</t>
  </si>
  <si>
    <t>-607325276</t>
  </si>
  <si>
    <t>(65+50)*0,5+140*0,45</t>
  </si>
  <si>
    <t>13</t>
  </si>
  <si>
    <t>132251101</t>
  </si>
  <si>
    <t xml:space="preserve">Hloubení rýh nezapažených  š do 800 mm v hornině třídy těžitelnosti I, skupiny 3 objem do 20 m3 strojně</t>
  </si>
  <si>
    <t>-1261345954</t>
  </si>
  <si>
    <t>7*0,6*1,5+14*2+20</t>
  </si>
  <si>
    <t>14</t>
  </si>
  <si>
    <t>162201405</t>
  </si>
  <si>
    <t>Vodorovné přemístění větví stromů jehličnatých do 1 km D kmene do 300 mm</t>
  </si>
  <si>
    <t>704288553</t>
  </si>
  <si>
    <t>162201415</t>
  </si>
  <si>
    <t>Vodorovné přemístění kmenů stromů jehličnatých do 1 km D kmene do 300 mm</t>
  </si>
  <si>
    <t>-1658716057</t>
  </si>
  <si>
    <t>16</t>
  </si>
  <si>
    <t>162201421</t>
  </si>
  <si>
    <t>Vodorovné přemístění pařezů do 1 km D do 300 mm</t>
  </si>
  <si>
    <t>-371135302</t>
  </si>
  <si>
    <t>17</t>
  </si>
  <si>
    <t>162301941</t>
  </si>
  <si>
    <t>Příplatek k vodorovnému přemístění větví stromů jehličnatých D kmene do 300 mm ZKD 1 km</t>
  </si>
  <si>
    <t>-854742220</t>
  </si>
  <si>
    <t>5*9 'Přepočtené koeficientem množství</t>
  </si>
  <si>
    <t>18</t>
  </si>
  <si>
    <t>162301961</t>
  </si>
  <si>
    <t>Příplatek k vodorovnému přemístění kmenů stromů jehličnatých D kmene do 300 mm ZKD 1 km</t>
  </si>
  <si>
    <t>-678266704</t>
  </si>
  <si>
    <t>19</t>
  </si>
  <si>
    <t>162301971</t>
  </si>
  <si>
    <t>Příplatek k vodorovnému přemístění pařezů D 300 mm ZKD 1 km</t>
  </si>
  <si>
    <t>-171154523</t>
  </si>
  <si>
    <t>20</t>
  </si>
  <si>
    <t>162751117</t>
  </si>
  <si>
    <t>Vodorovné přemístění do 10000 m výkopku/sypaniny z horniny třídy těžitelnosti I, skupiny 1 až 3</t>
  </si>
  <si>
    <t>-1890775652</t>
  </si>
  <si>
    <t>od+hlr</t>
  </si>
  <si>
    <t>171201231</t>
  </si>
  <si>
    <t>Poplatek za uložení zeminy a kamení na recyklační skládce (skládkovné) kód odpadu 17 05 04</t>
  </si>
  <si>
    <t>t</t>
  </si>
  <si>
    <t>-1855210007</t>
  </si>
  <si>
    <t>(od+hlr)*1,8</t>
  </si>
  <si>
    <t>22</t>
  </si>
  <si>
    <t>174101101</t>
  </si>
  <si>
    <t>Zásyp jam, šachet rýh nebo kolem objektů sypaninou se zhutněním</t>
  </si>
  <si>
    <t>-1733683275</t>
  </si>
  <si>
    <t>7*0,6*0,9</t>
  </si>
  <si>
    <t>23</t>
  </si>
  <si>
    <t>175151101</t>
  </si>
  <si>
    <t>Obsypání potrubí strojně sypaninou bez prohození, uloženou do 3 m</t>
  </si>
  <si>
    <t>-129128931</t>
  </si>
  <si>
    <t>7*0,6*0,2</t>
  </si>
  <si>
    <t>24</t>
  </si>
  <si>
    <t>M</t>
  </si>
  <si>
    <t>58331200</t>
  </si>
  <si>
    <t>štěrkopísek netříděný zásypový</t>
  </si>
  <si>
    <t>-1452987699</t>
  </si>
  <si>
    <t>0,84*2 'Přepočtené koeficientem množství</t>
  </si>
  <si>
    <t>25</t>
  </si>
  <si>
    <t>181951112</t>
  </si>
  <si>
    <t>Úprava pláně v hornině třídy těžitelnosti I, skupiny 1 až 3 se zhutněním</t>
  </si>
  <si>
    <t>1593139434</t>
  </si>
  <si>
    <t>230+410+205+30</t>
  </si>
  <si>
    <t>1-1</t>
  </si>
  <si>
    <t>Případná výměna podloží</t>
  </si>
  <si>
    <t>26</t>
  </si>
  <si>
    <t>-980776408</t>
  </si>
  <si>
    <t>plovp*0,3</t>
  </si>
  <si>
    <t>27</t>
  </si>
  <si>
    <t>864580628</t>
  </si>
  <si>
    <t>28</t>
  </si>
  <si>
    <t>1963799909</t>
  </si>
  <si>
    <t>plovp*0,3*1,8</t>
  </si>
  <si>
    <t>29</t>
  </si>
  <si>
    <t>1853693111</t>
  </si>
  <si>
    <t>30</t>
  </si>
  <si>
    <t>564831111</t>
  </si>
  <si>
    <t>Podklad ze štěrkodrtě ŠD tl 100 mm</t>
  </si>
  <si>
    <t>-356630895</t>
  </si>
  <si>
    <t>31</t>
  </si>
  <si>
    <t>564861111</t>
  </si>
  <si>
    <t>Podklad ze štěrkodrtě ŠD tl 200 mm</t>
  </si>
  <si>
    <t>-2066099643</t>
  </si>
  <si>
    <t>70+150</t>
  </si>
  <si>
    <t>32</t>
  </si>
  <si>
    <t>919726221</t>
  </si>
  <si>
    <t>Geotextilie pro vyztužení, separaci a filtraci tkaná z polyesteru podélná/příčná pevnost 100/50 kN/m</t>
  </si>
  <si>
    <t>1730049358</t>
  </si>
  <si>
    <t>plovp*1,1</t>
  </si>
  <si>
    <t>1-2</t>
  </si>
  <si>
    <t>Terénní a sadové úpravy</t>
  </si>
  <si>
    <t>33</t>
  </si>
  <si>
    <t>181111111</t>
  </si>
  <si>
    <t>Plošná úprava terénu do 500 m2 zemina tř 1 až 4 nerovnosti do 100 mm v rovinně a svahu do 1:5</t>
  </si>
  <si>
    <t>-607061615</t>
  </si>
  <si>
    <t>60+50+25</t>
  </si>
  <si>
    <t>Součet</t>
  </si>
  <si>
    <t>34</t>
  </si>
  <si>
    <t>181411141</t>
  </si>
  <si>
    <t>Založení parterového trávníku výsevem plochy do 1000 m2 v rovině a ve svahu do 1:5</t>
  </si>
  <si>
    <t>1888683104</t>
  </si>
  <si>
    <t>35</t>
  </si>
  <si>
    <t>00572420</t>
  </si>
  <si>
    <t>osivo směs travní parková okrasná</t>
  </si>
  <si>
    <t>kg</t>
  </si>
  <si>
    <t>216617068</t>
  </si>
  <si>
    <t>135*0,015 'Přepočtené koeficientem množství</t>
  </si>
  <si>
    <t>36</t>
  </si>
  <si>
    <t>182303111</t>
  </si>
  <si>
    <t>Doplnění zeminy nebo substrátu na travnatých plochách tl 50 mm rovina v rovinně a svahu do 1:5</t>
  </si>
  <si>
    <t>-77737063</t>
  </si>
  <si>
    <t>37</t>
  </si>
  <si>
    <t>10371500</t>
  </si>
  <si>
    <t>substrát pro trávníky VL</t>
  </si>
  <si>
    <t>765639667</t>
  </si>
  <si>
    <t>38</t>
  </si>
  <si>
    <t>183101213</t>
  </si>
  <si>
    <t>Jamky pro výsadbu s výměnou 50 % půdy zeminy tř 1 až 4 objem do 0,05 m3 v rovině a svahu do 1:5</t>
  </si>
  <si>
    <t>-350900881</t>
  </si>
  <si>
    <t>39</t>
  </si>
  <si>
    <t>10321100</t>
  </si>
  <si>
    <t>zahradní substrát pro výsadbu VL</t>
  </si>
  <si>
    <t>208121198</t>
  </si>
  <si>
    <t>65*0,2*0,2</t>
  </si>
  <si>
    <t>00572610-3</t>
  </si>
  <si>
    <t>Jalovec obecný 'Green Carpet'- jalovec šupinatý, K8*8*9</t>
  </si>
  <si>
    <t>-457355153</t>
  </si>
  <si>
    <t>65</t>
  </si>
  <si>
    <t>41</t>
  </si>
  <si>
    <t>184801131</t>
  </si>
  <si>
    <t>Ošetřování vysazených dřevin ve skupinách v rovině a svahu do 1:5</t>
  </si>
  <si>
    <t>2073286137</t>
  </si>
  <si>
    <t>42</t>
  </si>
  <si>
    <t>184802111</t>
  </si>
  <si>
    <t>Chemické odplevelení před založením kultury nad 20 m2 postřikem na široko v rovině a svahu do 1:5</t>
  </si>
  <si>
    <t>-2004429237</t>
  </si>
  <si>
    <t>ut+utz1</t>
  </si>
  <si>
    <t>43</t>
  </si>
  <si>
    <t>184802611</t>
  </si>
  <si>
    <t>Chemické odplevelení po založení kultury postřikem na široko v rovině a svahu do 1:5</t>
  </si>
  <si>
    <t>-1397153467</t>
  </si>
  <si>
    <t>44</t>
  </si>
  <si>
    <t>184911421</t>
  </si>
  <si>
    <t>Mulčování rostlin kůrou tl. do 0,1 m v rovině a svahu do 1:5</t>
  </si>
  <si>
    <t>1495045510</t>
  </si>
  <si>
    <t>45</t>
  </si>
  <si>
    <t>10391100</t>
  </si>
  <si>
    <t>kůra mulčovací VL</t>
  </si>
  <si>
    <t>121203667</t>
  </si>
  <si>
    <t>67*0,103 'Přepočtené koeficientem množství</t>
  </si>
  <si>
    <t>46</t>
  </si>
  <si>
    <t>185803111</t>
  </si>
  <si>
    <t>Ošetření trávníku shrabáním v rovině a svahu do 1:5</t>
  </si>
  <si>
    <t>1523027836</t>
  </si>
  <si>
    <t>5-1</t>
  </si>
  <si>
    <t>Konstrukce A - komunikace</t>
  </si>
  <si>
    <t>47</t>
  </si>
  <si>
    <t>6615987</t>
  </si>
  <si>
    <t>200,000*1,15</t>
  </si>
  <si>
    <t>48</t>
  </si>
  <si>
    <t>565155121</t>
  </si>
  <si>
    <t>Asfaltový beton vrstva podkladní ACP 16 (obalované kamenivo OKS) tl 70 mm š přes 3 m</t>
  </si>
  <si>
    <t>1886448622</t>
  </si>
  <si>
    <t>49</t>
  </si>
  <si>
    <t>567122112</t>
  </si>
  <si>
    <t>Podklad ze směsi stmelené cementem SC C 8/10 (KSC I) tl 130 mm</t>
  </si>
  <si>
    <t>-1446572331</t>
  </si>
  <si>
    <t>50</t>
  </si>
  <si>
    <t>573111112</t>
  </si>
  <si>
    <t>Postřik živičný infiltrační s posypem z asfaltu množství 1 kg/m2</t>
  </si>
  <si>
    <t>-39881361</t>
  </si>
  <si>
    <t>51</t>
  </si>
  <si>
    <t>573231108</t>
  </si>
  <si>
    <t>Postřik živičný spojovací ze silniční emulze v množství 0,50 kg/m2</t>
  </si>
  <si>
    <t>1553810472</t>
  </si>
  <si>
    <t>52</t>
  </si>
  <si>
    <t>577144121</t>
  </si>
  <si>
    <t>Asfaltový beton vrstva obrusná ACO 11 (ABS) tř. I tl 50 mm š přes 3 m z nemodifikovaného asfaltu</t>
  </si>
  <si>
    <t>471919065</t>
  </si>
  <si>
    <t>5-2</t>
  </si>
  <si>
    <t>Konstrukce B - parkovací plochy</t>
  </si>
  <si>
    <t>53</t>
  </si>
  <si>
    <t>564851111</t>
  </si>
  <si>
    <t>Podklad ze štěrkodrtě ŠD tl 150 mm</t>
  </si>
  <si>
    <t>-2073540096</t>
  </si>
  <si>
    <t>372,000*1,1</t>
  </si>
  <si>
    <t>54</t>
  </si>
  <si>
    <t>564871-1</t>
  </si>
  <si>
    <t xml:space="preserve">Výplň zasakovacích prostorů štěrkodrtí fr. 32-64   </t>
  </si>
  <si>
    <t>1744513388</t>
  </si>
  <si>
    <t>13,6+13,6+20</t>
  </si>
  <si>
    <t>55</t>
  </si>
  <si>
    <t>564952111</t>
  </si>
  <si>
    <t>Podklad z mechanicky zpevněného kameniva MZK tl 150 mm</t>
  </si>
  <si>
    <t>-697503729</t>
  </si>
  <si>
    <t>56</t>
  </si>
  <si>
    <t>571908111-1</t>
  </si>
  <si>
    <t>Kryt vymývaným dekoračním kamenivem (kačírkem) tl 100 mm</t>
  </si>
  <si>
    <t>-1665178316</t>
  </si>
  <si>
    <t>57</t>
  </si>
  <si>
    <t>596412210</t>
  </si>
  <si>
    <t>Kladení dlažby z vegetačních tvárnic pozemních komunikací tl 80 mm do 50 m2</t>
  </si>
  <si>
    <t>1664891187</t>
  </si>
  <si>
    <t>100+100+26+146</t>
  </si>
  <si>
    <t>58</t>
  </si>
  <si>
    <t>59245004</t>
  </si>
  <si>
    <t>dlažba skladebná betonová zatraňovací 200x200x80mm (velikost vč. distanční nálisků vymezující spáry o šířce 30 mm), barva černá</t>
  </si>
  <si>
    <t>-789892923</t>
  </si>
  <si>
    <t>372-15*1,02</t>
  </si>
  <si>
    <t>59</t>
  </si>
  <si>
    <t>59245005-1</t>
  </si>
  <si>
    <t>dlažba tvar obdélník betonová 200x100x80mm barevná bílá</t>
  </si>
  <si>
    <t>-1689008724</t>
  </si>
  <si>
    <t>(8+8+12)*0,1*4,4+(3*2*0,1)</t>
  </si>
  <si>
    <t>60</t>
  </si>
  <si>
    <t>59245005-2</t>
  </si>
  <si>
    <t>dlažba tvar obdélník betonová 200x100x80mm barevná černá</t>
  </si>
  <si>
    <t>869880204</t>
  </si>
  <si>
    <t>4*0,1*4,4+2*0,1*3</t>
  </si>
  <si>
    <t>61</t>
  </si>
  <si>
    <t>58343810</t>
  </si>
  <si>
    <t>kamenivo drcené hrubé frakce 4/8</t>
  </si>
  <si>
    <t>152870490</t>
  </si>
  <si>
    <t xml:space="preserve">Pro zásyp vegetačních otvorů   </t>
  </si>
  <si>
    <t>372*0,3*0,08*1,9</t>
  </si>
  <si>
    <t>5-4</t>
  </si>
  <si>
    <t>Konstrukce D - dlážděné komunikace</t>
  </si>
  <si>
    <t>62</t>
  </si>
  <si>
    <t>712361383</t>
  </si>
  <si>
    <t>185,000*1,1</t>
  </si>
  <si>
    <t>63</t>
  </si>
  <si>
    <t>564962111</t>
  </si>
  <si>
    <t>Podklad z mechanicky zpevněného kameniva MZK tl 200 mm</t>
  </si>
  <si>
    <t>1594293918</t>
  </si>
  <si>
    <t>64</t>
  </si>
  <si>
    <t>596212212</t>
  </si>
  <si>
    <t>Kladení zámkové dlažby pozemních komunikací tl 80 mm skupiny A pl do 300 m2</t>
  </si>
  <si>
    <t>-553033237</t>
  </si>
  <si>
    <t>59245020</t>
  </si>
  <si>
    <t>dlažba tvar obdélník betonová 200x100x80mm přírodní</t>
  </si>
  <si>
    <t>1548974855</t>
  </si>
  <si>
    <t>185,000*1,03</t>
  </si>
  <si>
    <t>66</t>
  </si>
  <si>
    <t>596811311</t>
  </si>
  <si>
    <t>Kladení velkoformátové betonové dlažby tl do 100 mm velikosti do 0,5 m2 pl do 300 m2</t>
  </si>
  <si>
    <t>-1864657786</t>
  </si>
  <si>
    <t>59245601</t>
  </si>
  <si>
    <t>dlažba desková betonová 500x500x50mm přírodní</t>
  </si>
  <si>
    <t>-1878992437</t>
  </si>
  <si>
    <t>30*1,03 'Přepočtené koeficientem množství</t>
  </si>
  <si>
    <t>Trubní vedení</t>
  </si>
  <si>
    <t>68</t>
  </si>
  <si>
    <t>871353121</t>
  </si>
  <si>
    <t>Montáž kanalizačního potrubí z PVC těsněné gumovým kroužkem otevřený výkop sklon do 20 % DN 200</t>
  </si>
  <si>
    <t>-795762894</t>
  </si>
  <si>
    <t>69</t>
  </si>
  <si>
    <t>28611136</t>
  </si>
  <si>
    <t>trubka kanalizační PVC DN 200x1000 mm SN4</t>
  </si>
  <si>
    <t>2039508550</t>
  </si>
  <si>
    <t>70</t>
  </si>
  <si>
    <t>89-2</t>
  </si>
  <si>
    <t>napojení vpustí a žlábků</t>
  </si>
  <si>
    <t>-2055410174</t>
  </si>
  <si>
    <t>71</t>
  </si>
  <si>
    <t>89--4</t>
  </si>
  <si>
    <t>zrušení stávajících vpustí, zaslepení přípojek</t>
  </si>
  <si>
    <t>-1869446272</t>
  </si>
  <si>
    <t>72</t>
  </si>
  <si>
    <t>895941111</t>
  </si>
  <si>
    <t>Zřízení vpusti kanalizační uliční z betonových dílců typ UV-50 normální</t>
  </si>
  <si>
    <t>1714139946</t>
  </si>
  <si>
    <t>73</t>
  </si>
  <si>
    <t>5922-</t>
  </si>
  <si>
    <t xml:space="preserve">vpusť uliční skruž betonová - komletní: dno, skruže, mříž, koš, rám ...   </t>
  </si>
  <si>
    <t>35489102</t>
  </si>
  <si>
    <t>74</t>
  </si>
  <si>
    <t>899331111</t>
  </si>
  <si>
    <t>Výšková úprava uličního vstupu nebo vpusti do 200 mm zvýšením poklopu</t>
  </si>
  <si>
    <t>1728398863</t>
  </si>
  <si>
    <t>75</t>
  </si>
  <si>
    <t>899431111</t>
  </si>
  <si>
    <t>Výšková úprava uličního vstupu nebo vpusti do 200 mm zvýšením krycího hrnce, šoupěte nebo hydrantu</t>
  </si>
  <si>
    <t>2020305669</t>
  </si>
  <si>
    <t>Ostatní konstrukce a práce, bourání</t>
  </si>
  <si>
    <t>76</t>
  </si>
  <si>
    <t>914111111</t>
  </si>
  <si>
    <t>Montáž svislé dopravní značky do velikosti 1 m2 objímkami na sloupek nebo konzolu</t>
  </si>
  <si>
    <t>449206483</t>
  </si>
  <si>
    <t>4+4+2</t>
  </si>
  <si>
    <t>77</t>
  </si>
  <si>
    <t>40445619</t>
  </si>
  <si>
    <t>zákazové, příkazové dopravní značky B1-B34, C1-15 500mm</t>
  </si>
  <si>
    <t>300728768</t>
  </si>
  <si>
    <t>78</t>
  </si>
  <si>
    <t>40445625</t>
  </si>
  <si>
    <t>informativní značky provozní IP8, IP9, IP11-IP13 500x700mm</t>
  </si>
  <si>
    <t>-56791123</t>
  </si>
  <si>
    <t>79</t>
  </si>
  <si>
    <t>40445650</t>
  </si>
  <si>
    <t>dodatkové tabulky E7, E12, E13 500x300mm</t>
  </si>
  <si>
    <t>320320440</t>
  </si>
  <si>
    <t>80</t>
  </si>
  <si>
    <t>40445649</t>
  </si>
  <si>
    <t>dodatkové tabulky E3-E5, E8, E14-E16 500x150mm</t>
  </si>
  <si>
    <t>-543145056</t>
  </si>
  <si>
    <t>81</t>
  </si>
  <si>
    <t>914511112</t>
  </si>
  <si>
    <t>Montáž sloupku dopravních značek délky do 3,5 m s betonovým základem a patkou</t>
  </si>
  <si>
    <t>214124423</t>
  </si>
  <si>
    <t>82</t>
  </si>
  <si>
    <t>40445225</t>
  </si>
  <si>
    <t>sloupek pro dopravní značku Zn D 60mm v 3,5m</t>
  </si>
  <si>
    <t>1652212096</t>
  </si>
  <si>
    <t>83</t>
  </si>
  <si>
    <t>40445240</t>
  </si>
  <si>
    <t>patka pro sloupek Al D 60mm</t>
  </si>
  <si>
    <t>284934844</t>
  </si>
  <si>
    <t>84</t>
  </si>
  <si>
    <t>40445253</t>
  </si>
  <si>
    <t>víčko plastové na sloupek D 60mm</t>
  </si>
  <si>
    <t>597419379</t>
  </si>
  <si>
    <t>85</t>
  </si>
  <si>
    <t>915491211</t>
  </si>
  <si>
    <t>Osazení vodícího proužku z betonových desek do betonového lože tl do 100 mm š proužku 250 mm</t>
  </si>
  <si>
    <t>-537466865</t>
  </si>
  <si>
    <t>35+26+12</t>
  </si>
  <si>
    <t>86</t>
  </si>
  <si>
    <t>59227-1</t>
  </si>
  <si>
    <t>deska betonová 500x250x100mm, bílá</t>
  </si>
  <si>
    <t>1673613812</t>
  </si>
  <si>
    <t>87</t>
  </si>
  <si>
    <t>916131213</t>
  </si>
  <si>
    <t>Osazení silničního obrubníku betonového stojatého s boční opěrou do lože z betonu prostého</t>
  </si>
  <si>
    <t>-75760625</t>
  </si>
  <si>
    <t>20+35+90+37</t>
  </si>
  <si>
    <t>2+2+1</t>
  </si>
  <si>
    <t>28+28+4</t>
  </si>
  <si>
    <t>88</t>
  </si>
  <si>
    <t>59217017</t>
  </si>
  <si>
    <t>obrubník betonový chodníkový 1000x100x250mm</t>
  </si>
  <si>
    <t>274313027</t>
  </si>
  <si>
    <t>89</t>
  </si>
  <si>
    <t>59217023</t>
  </si>
  <si>
    <t>obrubník betonový chodníkový 1000x150x250mm</t>
  </si>
  <si>
    <t>-1530920201</t>
  </si>
  <si>
    <t>90</t>
  </si>
  <si>
    <t>59217029</t>
  </si>
  <si>
    <t>obrubník betonový silniční nájezdový 1000x150x150mm</t>
  </si>
  <si>
    <t>331963736</t>
  </si>
  <si>
    <t>91</t>
  </si>
  <si>
    <t>59217030</t>
  </si>
  <si>
    <t>obrubník betonový silniční přechodový 1000x150x150-250mm</t>
  </si>
  <si>
    <t>-447349643</t>
  </si>
  <si>
    <t>92</t>
  </si>
  <si>
    <t>59217035</t>
  </si>
  <si>
    <t>obrubník betonový obloukový vnější 780x150x250mm - poloměr 0,5</t>
  </si>
  <si>
    <t>611500459</t>
  </si>
  <si>
    <t>93</t>
  </si>
  <si>
    <t>916231213</t>
  </si>
  <si>
    <t>Osazení chodníkového obrubníku betonového stojatého s boční opěrou do lože z betonu prostého</t>
  </si>
  <si>
    <t>93280385</t>
  </si>
  <si>
    <t>35+8</t>
  </si>
  <si>
    <t>94</t>
  </si>
  <si>
    <t>59217008</t>
  </si>
  <si>
    <t>obrubník betonový parkový 1000x80x200mm</t>
  </si>
  <si>
    <t>-1446698564</t>
  </si>
  <si>
    <t>95</t>
  </si>
  <si>
    <t>919726121</t>
  </si>
  <si>
    <t>Geotextilie pro ochranu, separaci a filtraci netkaná měrná hmotnost do 200 g/m2</t>
  </si>
  <si>
    <t>948047454</t>
  </si>
  <si>
    <t>20+10</t>
  </si>
  <si>
    <t>96</t>
  </si>
  <si>
    <t>919726122</t>
  </si>
  <si>
    <t>Geotextilie pro ochranu, separaci a filtraci netkaná měrná hmotnost do 300 g/m2</t>
  </si>
  <si>
    <t>945187667</t>
  </si>
  <si>
    <t>(23+23)*3,5*1,2</t>
  </si>
  <si>
    <t>97</t>
  </si>
  <si>
    <t>919735112</t>
  </si>
  <si>
    <t>Řezání stávajícího živičného krytu hl do 100 mm</t>
  </si>
  <si>
    <t>261225472</t>
  </si>
  <si>
    <t>5,000+11</t>
  </si>
  <si>
    <t>98</t>
  </si>
  <si>
    <t>966006132</t>
  </si>
  <si>
    <t>Odstranění značek dopravních nebo orientačních se sloupky s betonovými patkami</t>
  </si>
  <si>
    <t>-1344486787</t>
  </si>
  <si>
    <t>3+2+1</t>
  </si>
  <si>
    <t>99</t>
  </si>
  <si>
    <t>966006211</t>
  </si>
  <si>
    <t>Odstranění svislých dopravních značek ze sloupů, sloupků nebo konzol</t>
  </si>
  <si>
    <t>-94238968</t>
  </si>
  <si>
    <t>8+4+1</t>
  </si>
  <si>
    <t>100</t>
  </si>
  <si>
    <t>966072811-1</t>
  </si>
  <si>
    <t>Rozebrání oplocení z ocelových profilů výšky do 2m</t>
  </si>
  <si>
    <t>-1118787698</t>
  </si>
  <si>
    <t>997</t>
  </si>
  <si>
    <t>Přesun sutě</t>
  </si>
  <si>
    <t>101</t>
  </si>
  <si>
    <t>997221551</t>
  </si>
  <si>
    <t>Vodorovná doprava suti ze sypkých materiálů do 1 km</t>
  </si>
  <si>
    <t>802300764</t>
  </si>
  <si>
    <t>afo+ko</t>
  </si>
  <si>
    <t>102</t>
  </si>
  <si>
    <t>997221559</t>
  </si>
  <si>
    <t>Příplatek ZKD 1 km u vodorovné dopravy suti ze sypkých materiálů</t>
  </si>
  <si>
    <t>-440097255</t>
  </si>
  <si>
    <t>536,17*9 'Přepočtené koeficientem množství</t>
  </si>
  <si>
    <t>103</t>
  </si>
  <si>
    <t>997221561</t>
  </si>
  <si>
    <t>Vodorovná doprava suti z kusových materiálů do 1 km</t>
  </si>
  <si>
    <t>-1460234007</t>
  </si>
  <si>
    <t>bo+kok+ao</t>
  </si>
  <si>
    <t>104</t>
  </si>
  <si>
    <t>997221569</t>
  </si>
  <si>
    <t>Příplatek ZKD 1 km u vodorovné dopravy suti z kusových materiálů</t>
  </si>
  <si>
    <t>-1897974019</t>
  </si>
  <si>
    <t>108,525*9 'Přepočtené koeficientem množství</t>
  </si>
  <si>
    <t>105</t>
  </si>
  <si>
    <t>997221861</t>
  </si>
  <si>
    <t>Poplatek za uložení stavebního odpadu na recyklační skládce (skládkovné) z prostého betonu pod kódem 17 01 01</t>
  </si>
  <si>
    <t>-1230190901</t>
  </si>
  <si>
    <t>6,5+34,125+1,6</t>
  </si>
  <si>
    <t>106</t>
  </si>
  <si>
    <t>997221873</t>
  </si>
  <si>
    <t>Poplatek za uložení stavebního odpadu na recyklační skládce (skládkovné) zeminy a kamení zatříděného do Katalogu odpadů pod kódem 17 05 04</t>
  </si>
  <si>
    <t>-32660050</t>
  </si>
  <si>
    <t>27,675+15,525</t>
  </si>
  <si>
    <t>359,6+17,85</t>
  </si>
  <si>
    <t>107</t>
  </si>
  <si>
    <t>997221875</t>
  </si>
  <si>
    <t>Poplatek za uložení stavebního odpadu na recyklační skládce (skládkovné) asfaltového bez obsahu dehtu zatříděného do Katalogu odpadů pod kódem 17 03 02</t>
  </si>
  <si>
    <t>1168240660</t>
  </si>
  <si>
    <t>998</t>
  </si>
  <si>
    <t>Přesun hmot</t>
  </si>
  <si>
    <t>108</t>
  </si>
  <si>
    <t>998223011</t>
  </si>
  <si>
    <t>Přesun hmot pro pozemní komunikace s krytem dlážděným</t>
  </si>
  <si>
    <t>-959763232</t>
  </si>
  <si>
    <t>65,28</t>
  </si>
  <si>
    <t>85,539</t>
  </si>
  <si>
    <t>hloubení rýh pro přípojky</t>
  </si>
  <si>
    <t>27,9</t>
  </si>
  <si>
    <t>134,745</t>
  </si>
  <si>
    <t>odkopávk</t>
  </si>
  <si>
    <t>196</t>
  </si>
  <si>
    <t>385</t>
  </si>
  <si>
    <t>SO 101-2.2 - Komunikace a zpevněné plochy - investice PČR - P sever</t>
  </si>
  <si>
    <t>utz</t>
  </si>
  <si>
    <t>upravený terén záhony</t>
  </si>
  <si>
    <t xml:space="preserve">    2 - Zakládání</t>
  </si>
  <si>
    <t xml:space="preserve">    3 - Svislé a kompletní konstrukce</t>
  </si>
  <si>
    <t xml:space="preserve">    5-3 - Konstrukce C - plochy pro pěší</t>
  </si>
  <si>
    <t xml:space="preserve">    9-1 - Mobiliář</t>
  </si>
  <si>
    <t>113106121</t>
  </si>
  <si>
    <t>Rozebrání dlažeb z betonových nebo kamenných dlaždic komunikací pro pěší ručně</t>
  </si>
  <si>
    <t>-1957173563</t>
  </si>
  <si>
    <t>113107132</t>
  </si>
  <si>
    <t>Odstranění podkladu z betonu prostého tl 300 mm ručně</t>
  </si>
  <si>
    <t>378005559</t>
  </si>
  <si>
    <t>113107323</t>
  </si>
  <si>
    <t>Odstranění podkladu z kameniva drceného tl 300 mm strojně pl do 50 m2</t>
  </si>
  <si>
    <t>-2124133829</t>
  </si>
  <si>
    <t>255+40</t>
  </si>
  <si>
    <t>113107332</t>
  </si>
  <si>
    <t>Odstranění podkladu z betonu prostého tl 300 mm strojně pl do 50 m2</t>
  </si>
  <si>
    <t>-1801950854</t>
  </si>
  <si>
    <t>5+3+27</t>
  </si>
  <si>
    <t>960647890</t>
  </si>
  <si>
    <t>40+215</t>
  </si>
  <si>
    <t>948721353</t>
  </si>
  <si>
    <t>15+7+21</t>
  </si>
  <si>
    <t>1439672044</t>
  </si>
  <si>
    <t>-1678641108</t>
  </si>
  <si>
    <t>(16+7+314+55)*0,5</t>
  </si>
  <si>
    <t>131111333</t>
  </si>
  <si>
    <t>Vrtání jamek pro plotové sloupky D do 300 mm - ručně s motorovým vrtákem</t>
  </si>
  <si>
    <t>-313655985</t>
  </si>
  <si>
    <t>1038377815</t>
  </si>
  <si>
    <t>15,3+3,6+6,3+3*0,6*1,5</t>
  </si>
  <si>
    <t>1351243301</t>
  </si>
  <si>
    <t>18974926</t>
  </si>
  <si>
    <t>-274582630</t>
  </si>
  <si>
    <t>3*0,6*0,9</t>
  </si>
  <si>
    <t>1618864544</t>
  </si>
  <si>
    <t>3*0,6*0,2</t>
  </si>
  <si>
    <t>-1574479219</t>
  </si>
  <si>
    <t>0,36*2 'Přepočtené koeficientem množství</t>
  </si>
  <si>
    <t>728540676</t>
  </si>
  <si>
    <t>181,5+203,5+15</t>
  </si>
  <si>
    <t>-204912792</t>
  </si>
  <si>
    <t>1369503454</t>
  </si>
  <si>
    <t>477974935</t>
  </si>
  <si>
    <t>-740140457</t>
  </si>
  <si>
    <t>-1583427589</t>
  </si>
  <si>
    <t>327740441</t>
  </si>
  <si>
    <t>-2128658026</t>
  </si>
  <si>
    <t>205+180</t>
  </si>
  <si>
    <t>1865612423</t>
  </si>
  <si>
    <t>10+10</t>
  </si>
  <si>
    <t>25+30+45</t>
  </si>
  <si>
    <t>-113353085</t>
  </si>
  <si>
    <t>-1725047594</t>
  </si>
  <si>
    <t>100*0,015 'Přepočtené koeficientem množství</t>
  </si>
  <si>
    <t>821126094</t>
  </si>
  <si>
    <t>-795704500</t>
  </si>
  <si>
    <t>-295524189</t>
  </si>
  <si>
    <t>183101321</t>
  </si>
  <si>
    <t>Jamky pro výsadbu s výměnou 100 % půdy zeminy tř 1 až 4 objem do 1 m3 v rovině a svahu do 1:5</t>
  </si>
  <si>
    <t>-789067999</t>
  </si>
  <si>
    <t>-1552333725</t>
  </si>
  <si>
    <t>55*0,2*0,2*0,3+2</t>
  </si>
  <si>
    <t>184102111</t>
  </si>
  <si>
    <t>Výsadba dřeviny s balem D do 0,2 m do jamky se zalitím v rovině a svahu do 1:5</t>
  </si>
  <si>
    <t>-1886414046</t>
  </si>
  <si>
    <t>45+10</t>
  </si>
  <si>
    <t>00572610-1</t>
  </si>
  <si>
    <t>Parthenocissus tricuspidata ´Veitchii´ - Přísavník tříprstý,40-60cm, kont 2l</t>
  </si>
  <si>
    <t>2147197087</t>
  </si>
  <si>
    <t>-1182628332</t>
  </si>
  <si>
    <t>184102116</t>
  </si>
  <si>
    <t>Výsadba dřeviny s balem D do 0,8 m do jamky se zalitím v rovině a svahu do 1:5</t>
  </si>
  <si>
    <t>1198360878</t>
  </si>
  <si>
    <t>02650300-3</t>
  </si>
  <si>
    <t>Robina pseudoacacia ´Bessoniana´ Trnovník akát ´Bessoniana´, ok 16-18 cm, bal</t>
  </si>
  <si>
    <t>-390725733</t>
  </si>
  <si>
    <t>184801121</t>
  </si>
  <si>
    <t>Ošetřování vysazených dřevin soliterních v rovině a svahu do 1:5</t>
  </si>
  <si>
    <t>1329617755</t>
  </si>
  <si>
    <t>-683333341</t>
  </si>
  <si>
    <t>2105607745</t>
  </si>
  <si>
    <t>ut+utz</t>
  </si>
  <si>
    <t>33350864</t>
  </si>
  <si>
    <t>1704640612</t>
  </si>
  <si>
    <t>121472148</t>
  </si>
  <si>
    <t>20*0,103 'Přepočtené koeficientem množství</t>
  </si>
  <si>
    <t>2043001925</t>
  </si>
  <si>
    <t>185851121</t>
  </si>
  <si>
    <t>Dovoz vody pro zálivku rostlin za vzdálenost do 1000 m</t>
  </si>
  <si>
    <t>-48236062</t>
  </si>
  <si>
    <t>185851129</t>
  </si>
  <si>
    <t>Příplatek k dovozu vody pro zálivku rostlin do 1000 m ZKD 1000 m</t>
  </si>
  <si>
    <t>-149893790</t>
  </si>
  <si>
    <t>5*9</t>
  </si>
  <si>
    <t>Zakládání</t>
  </si>
  <si>
    <t>273121111</t>
  </si>
  <si>
    <t>Osazení prefabrikovaných základových desek z dílců železobetonových hmotnosti do 5 t</t>
  </si>
  <si>
    <t>629598754</t>
  </si>
  <si>
    <t>59212810-1</t>
  </si>
  <si>
    <t>Zahradní stěna S 55 - výška 550mm x300x490mm</t>
  </si>
  <si>
    <t>950243949</t>
  </si>
  <si>
    <t>59212810-2</t>
  </si>
  <si>
    <t xml:space="preserve">Zahradní stěna S 55 rohový prvek  - výška 550mm x490x490mm</t>
  </si>
  <si>
    <t>-850010379</t>
  </si>
  <si>
    <t>273311125</t>
  </si>
  <si>
    <t>Základové desky z betonu prostého C 16/20 - pod přístřešek na kontejnery</t>
  </si>
  <si>
    <t>383707871</t>
  </si>
  <si>
    <t>5,5*4,3*0,2</t>
  </si>
  <si>
    <t>274311126</t>
  </si>
  <si>
    <t>Základové pasy, prahy, věnce a ostruhy z betonu prostého C 20/25</t>
  </si>
  <si>
    <t>-1204211790</t>
  </si>
  <si>
    <t>0,05*4,5+0,3*1,5</t>
  </si>
  <si>
    <t>916431-1</t>
  </si>
  <si>
    <t xml:space="preserve">Osazení betonových schodnic na flexibilní lepidlo nebo bet. potěr - osazení na bet.základový pas   </t>
  </si>
  <si>
    <t>-2076509777</t>
  </si>
  <si>
    <t>3*1,5</t>
  </si>
  <si>
    <t>59373741-1</t>
  </si>
  <si>
    <t xml:space="preserve">stupeň schodišťový - betonový schodišťový stupeň 1500x350x150 přírodní tryskaný   </t>
  </si>
  <si>
    <t>1662690036</t>
  </si>
  <si>
    <t>911121111</t>
  </si>
  <si>
    <t>Montáž zábradlí ocelového přichyceného vruty do betonového podkladu</t>
  </si>
  <si>
    <t>-224639267</t>
  </si>
  <si>
    <t>63126080-1</t>
  </si>
  <si>
    <t>zábradlí kompozitní - madlo, jedna vodorovná výplň, výška 0,9m dle stávajícího zábradlí na rampě</t>
  </si>
  <si>
    <t>1284544848</t>
  </si>
  <si>
    <t>274354111</t>
  </si>
  <si>
    <t>Bednění základových pasů - zřízení</t>
  </si>
  <si>
    <t>925444498</t>
  </si>
  <si>
    <t>4,5*0,5*2+1,5*0,5*7</t>
  </si>
  <si>
    <t>274354211</t>
  </si>
  <si>
    <t>Bednění základových pasů - odstranění</t>
  </si>
  <si>
    <t>-1204785040</t>
  </si>
  <si>
    <t>-983968793</t>
  </si>
  <si>
    <t>0,5*4,5</t>
  </si>
  <si>
    <t>489102956</t>
  </si>
  <si>
    <t>1*1,5</t>
  </si>
  <si>
    <t>56487111-1</t>
  </si>
  <si>
    <t>Podklad ze štěrkodrtě ŠD tl. 300 mm - výplň pod podestou</t>
  </si>
  <si>
    <t>1414617585</t>
  </si>
  <si>
    <t>Svislé a kompletní konstrukce</t>
  </si>
  <si>
    <t>338121127</t>
  </si>
  <si>
    <t>Osazování sloupků a vzpěr ŽB plotových zabetonováním patky o objemu do 0,30 m3</t>
  </si>
  <si>
    <t>-442238602</t>
  </si>
  <si>
    <t>59231005-1</t>
  </si>
  <si>
    <t>sloupek betonový plotový průběžný pro skládané plné ploty šedý 1150x125x2750mm</t>
  </si>
  <si>
    <t>282881674</t>
  </si>
  <si>
    <t>348121121-1</t>
  </si>
  <si>
    <t>Osazování ŽB desek plotových - 500x40x2000 mm</t>
  </si>
  <si>
    <t>1802810719</t>
  </si>
  <si>
    <t>5923100-1</t>
  </si>
  <si>
    <t>Betonová deska kámen rovný 50 oboustranný, šedý, rozměr: 2000 x 500 x 40 mm</t>
  </si>
  <si>
    <t>-332874820</t>
  </si>
  <si>
    <t>-1990934902</t>
  </si>
  <si>
    <t>75*1,15</t>
  </si>
  <si>
    <t>-79174355</t>
  </si>
  <si>
    <t>578737743</t>
  </si>
  <si>
    <t>-320937013</t>
  </si>
  <si>
    <t>-2077643085</t>
  </si>
  <si>
    <t>-1664813062</t>
  </si>
  <si>
    <t>-1384307754</t>
  </si>
  <si>
    <t>46+27+112</t>
  </si>
  <si>
    <t>-1343772914</t>
  </si>
  <si>
    <t>185-5*1,02+0,1</t>
  </si>
  <si>
    <t>1456255593</t>
  </si>
  <si>
    <t>(9+3+1)*0,1*4,4</t>
  </si>
  <si>
    <t>1008463598</t>
  </si>
  <si>
    <t>6*0,1*4,4</t>
  </si>
  <si>
    <t>-890765637</t>
  </si>
  <si>
    <t>185*0,3*0,08*1,9</t>
  </si>
  <si>
    <t>825739162</t>
  </si>
  <si>
    <t>-1534021369</t>
  </si>
  <si>
    <t>1872478267</t>
  </si>
  <si>
    <t>15,3+3,6+6,3</t>
  </si>
  <si>
    <t>485820049</t>
  </si>
  <si>
    <t>5-3</t>
  </si>
  <si>
    <t>Konstrukce C - plochy pro pěší</t>
  </si>
  <si>
    <t>596211110</t>
  </si>
  <si>
    <t>Kladení zámkové dlažby komunikací pro pěší tl 60 mm skupiny A pl do 50 m2</t>
  </si>
  <si>
    <t>-1699256795</t>
  </si>
  <si>
    <t>5,4+5+3+44+33+(1,3+0,7+1,7)</t>
  </si>
  <si>
    <t>59245006</t>
  </si>
  <si>
    <t>dlažba tvar obdélník betonová pro nevidomé 200x100x60mm barevná červená</t>
  </si>
  <si>
    <t>1575288875</t>
  </si>
  <si>
    <t>59245021</t>
  </si>
  <si>
    <t>dlažba tvar čtverec betonová 200x200x60mm přírodní</t>
  </si>
  <si>
    <t>572020429</t>
  </si>
  <si>
    <t>(94,1-3,7)*0,8*1,03</t>
  </si>
  <si>
    <t>59245270</t>
  </si>
  <si>
    <t>dlažba tvar čtverec betonová 100x100x60mm barevná hnědá</t>
  </si>
  <si>
    <t>787090582</t>
  </si>
  <si>
    <t>(94,1-3,7)*0,2*1,03</t>
  </si>
  <si>
    <t>-986021082</t>
  </si>
  <si>
    <t>94,1*1,1</t>
  </si>
  <si>
    <t>-1312256868</t>
  </si>
  <si>
    <t>1405730303</t>
  </si>
  <si>
    <t>165,000*1,03</t>
  </si>
  <si>
    <t>753162274</t>
  </si>
  <si>
    <t>1466108058</t>
  </si>
  <si>
    <t>165,000*1,1</t>
  </si>
  <si>
    <t>-520226421</t>
  </si>
  <si>
    <t>1515993018</t>
  </si>
  <si>
    <t>890251851</t>
  </si>
  <si>
    <t>Bourání šachet z prostého betonu strojně obestavěného prostoru do 5 m3</t>
  </si>
  <si>
    <t>-334717312</t>
  </si>
  <si>
    <t>-1896396444</t>
  </si>
  <si>
    <t>1276703567</t>
  </si>
  <si>
    <t>1183965712</t>
  </si>
  <si>
    <t>-42543088</t>
  </si>
  <si>
    <t>-1716468296</t>
  </si>
  <si>
    <t>9+4</t>
  </si>
  <si>
    <t>-248894078</t>
  </si>
  <si>
    <t>1115382057</t>
  </si>
  <si>
    <t>40445647</t>
  </si>
  <si>
    <t>dodatkové tabulky E1, E2a,b , E6, E9, E10 E12c, E17 500x500mm</t>
  </si>
  <si>
    <t>105509128</t>
  </si>
  <si>
    <t>1922539544</t>
  </si>
  <si>
    <t>-839431075</t>
  </si>
  <si>
    <t>1144814380</t>
  </si>
  <si>
    <t>411271163</t>
  </si>
  <si>
    <t>945828280</t>
  </si>
  <si>
    <t>915231111</t>
  </si>
  <si>
    <t>Vodorovné dopravní značení přechody pro chodce, šipky, symboly bílý plast</t>
  </si>
  <si>
    <t>1621993564</t>
  </si>
  <si>
    <t>-392595131</t>
  </si>
  <si>
    <t>12+2</t>
  </si>
  <si>
    <t>1166998550</t>
  </si>
  <si>
    <t>1398702909</t>
  </si>
  <si>
    <t>45+5+15+3+10</t>
  </si>
  <si>
    <t>12+8+4+6+2</t>
  </si>
  <si>
    <t>26+6+11+6</t>
  </si>
  <si>
    <t>2133692149</t>
  </si>
  <si>
    <t>109</t>
  </si>
  <si>
    <t>-1349262172</t>
  </si>
  <si>
    <t>110</t>
  </si>
  <si>
    <t>-148295382</t>
  </si>
  <si>
    <t>111</t>
  </si>
  <si>
    <t>-1854791273</t>
  </si>
  <si>
    <t>112</t>
  </si>
  <si>
    <t>-1692107130</t>
  </si>
  <si>
    <t>113</t>
  </si>
  <si>
    <t>2031584166</t>
  </si>
  <si>
    <t>1+2+20+11+17</t>
  </si>
  <si>
    <t>114</t>
  </si>
  <si>
    <t>-1732244860</t>
  </si>
  <si>
    <t>115</t>
  </si>
  <si>
    <t>1774681238</t>
  </si>
  <si>
    <t>116</t>
  </si>
  <si>
    <t>-884238052</t>
  </si>
  <si>
    <t>(25,5+10,5+6)*3,5*1,2</t>
  </si>
  <si>
    <t>117</t>
  </si>
  <si>
    <t>9660051-1</t>
  </si>
  <si>
    <t xml:space="preserve">Rozebrání a odstranění  zábradlí se sloupky </t>
  </si>
  <si>
    <t>-1847991802</t>
  </si>
  <si>
    <t>118</t>
  </si>
  <si>
    <t>9660511-1</t>
  </si>
  <si>
    <t>Bourání betonových stěn z betonových tvarorovek</t>
  </si>
  <si>
    <t>-1675608927</t>
  </si>
  <si>
    <t>35*0,3*2</t>
  </si>
  <si>
    <t>119</t>
  </si>
  <si>
    <t>-845681405</t>
  </si>
  <si>
    <t>120</t>
  </si>
  <si>
    <t>9670411-1</t>
  </si>
  <si>
    <t xml:space="preserve">Odsekáním vrstvy zdiva u napojení na podestu (3x0,3x0,2m) vč. úpravy pro napojení a pro pokládku dlažby </t>
  </si>
  <si>
    <t>soub</t>
  </si>
  <si>
    <t>1018393491</t>
  </si>
  <si>
    <t>9-1</t>
  </si>
  <si>
    <t>Mobiliář</t>
  </si>
  <si>
    <t>121</t>
  </si>
  <si>
    <t>936001002-1</t>
  </si>
  <si>
    <t xml:space="preserve">Montáž prvků městské a zahradní architektury  - přístřešky pro kontejnery   </t>
  </si>
  <si>
    <t>-1833331974</t>
  </si>
  <si>
    <t>122</t>
  </si>
  <si>
    <t>749-1</t>
  </si>
  <si>
    <t xml:space="preserve">přístřešek pro kontejnery - pro 6 kontejnerů, rozměry 4,23x5,45x2.18m, materiál hliníkové profily, střecha polykarbonát   </t>
  </si>
  <si>
    <t>1070496916</t>
  </si>
  <si>
    <t>123</t>
  </si>
  <si>
    <t>1155904285</t>
  </si>
  <si>
    <t>124</t>
  </si>
  <si>
    <t>809318329</t>
  </si>
  <si>
    <t>200,025*9 'Přepočtené koeficientem množství</t>
  </si>
  <si>
    <t>125</t>
  </si>
  <si>
    <t>-174222415</t>
  </si>
  <si>
    <t>126</t>
  </si>
  <si>
    <t>-2117753042</t>
  </si>
  <si>
    <t>85,539*9 'Přepočtené koeficientem množství</t>
  </si>
  <si>
    <t>127</t>
  </si>
  <si>
    <t>160487690</t>
  </si>
  <si>
    <t>5,1+3,125+21,875+0,28+55,159</t>
  </si>
  <si>
    <t>128</t>
  </si>
  <si>
    <t>-971399089</t>
  </si>
  <si>
    <t>129,8+4,945</t>
  </si>
  <si>
    <t>129</t>
  </si>
  <si>
    <t>-917059811</t>
  </si>
  <si>
    <t>130</t>
  </si>
  <si>
    <t>913976829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</si>
  <si>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</si>
  <si>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</si>
  <si>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</si>
  <si>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</si>
  <si>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</si>
  <si>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</si>
  <si>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</si>
  <si>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</si>
  <si>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012203000</t>
  </si>
  <si>
    <t>Geodetické práce při provádění stavby</t>
  </si>
  <si>
    <t>1024</t>
  </si>
  <si>
    <t>-50584166</t>
  </si>
  <si>
    <t>012303000</t>
  </si>
  <si>
    <t>Geodetické práce po výstavbě</t>
  </si>
  <si>
    <t>-1881862026</t>
  </si>
  <si>
    <t>013254000</t>
  </si>
  <si>
    <t>Dokumentace skutečného provedení stavby</t>
  </si>
  <si>
    <t>1898369957</t>
  </si>
  <si>
    <t>VRN3</t>
  </si>
  <si>
    <t>Zařízení staveniště</t>
  </si>
  <si>
    <t>030001000</t>
  </si>
  <si>
    <t>-1151237645</t>
  </si>
  <si>
    <t>039203-1</t>
  </si>
  <si>
    <t>Uvedení ploch poškozených vlivem realizace díla do stavu před zahájením realizace díla</t>
  </si>
  <si>
    <t>1553286038</t>
  </si>
  <si>
    <t>VRN4</t>
  </si>
  <si>
    <t>Inženýrská činnost</t>
  </si>
  <si>
    <t>04290300-1</t>
  </si>
  <si>
    <t>Dohled autorizované osoby v oboru geologie (hydrogeologie) pro zhodnocení stavu zemní pláně včetně vypracování odborného posudku</t>
  </si>
  <si>
    <t>-817960605</t>
  </si>
  <si>
    <t>043134000</t>
  </si>
  <si>
    <t>Zkoušky zatěžovací, včetně vypracování odborné zprávy</t>
  </si>
  <si>
    <t>52419253</t>
  </si>
  <si>
    <t>VRN7</t>
  </si>
  <si>
    <t>Provozní vlivy</t>
  </si>
  <si>
    <t>072002000-1</t>
  </si>
  <si>
    <t>Přechodné dopravní značení, projednání</t>
  </si>
  <si>
    <t>1725945716</t>
  </si>
  <si>
    <t>072002000-2</t>
  </si>
  <si>
    <t>Přechodné dopravní značení - značky-pronájem, instalace, údržba</t>
  </si>
  <si>
    <t>ks</t>
  </si>
  <si>
    <t>-1374301776</t>
  </si>
  <si>
    <t>VRN9</t>
  </si>
  <si>
    <t>Ostatní náklady</t>
  </si>
  <si>
    <t>02-1</t>
  </si>
  <si>
    <t>Ochrana a zabezpečení stávajících inženýrských sítí po celou dobu realizace díla</t>
  </si>
  <si>
    <t>-907529832</t>
  </si>
  <si>
    <t>034503-1</t>
  </si>
  <si>
    <t xml:space="preserve">D+M informační panel v době realizace díla o velikosti  provedení dle požadavků poskytovatele dotačního programu</t>
  </si>
  <si>
    <t>-1881117158</t>
  </si>
  <si>
    <t>051103-1</t>
  </si>
  <si>
    <t>Náklady na pojištění díla po celou dobu jeho realizace</t>
  </si>
  <si>
    <t>-967403746</t>
  </si>
  <si>
    <t>052203-1</t>
  </si>
  <si>
    <t xml:space="preserve">Náklady spojené se zajištěním bankovní záruky </t>
  </si>
  <si>
    <t>-922648316</t>
  </si>
  <si>
    <t>094002000-1</t>
  </si>
  <si>
    <t>Ostatní náklady související s výstavbou - vytyčení sítí</t>
  </si>
  <si>
    <t>-210754707</t>
  </si>
  <si>
    <t>SEZNAM FIGUR</t>
  </si>
  <si>
    <t>Výměra</t>
  </si>
  <si>
    <t xml:space="preserve"> SO 101-2.1</t>
  </si>
  <si>
    <t>Použití figury:</t>
  </si>
  <si>
    <t xml:space="preserve"> SO 101-2.2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</si>
</sst>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2019s02-p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veřejného prostranství při křížení ulice Zbožská a Boleslavské třídy Nymburk - investice Policie ČR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101-2.1 - Komunikace 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101-2.1 - Komunikace a...'!P127</f>
        <v>0</v>
      </c>
      <c r="AV95" s="128">
        <f>'SO 101-2.1 - Komunikace a...'!J33</f>
        <v>0</v>
      </c>
      <c r="AW95" s="128">
        <f>'SO 101-2.1 - Komunikace a...'!J34</f>
        <v>0</v>
      </c>
      <c r="AX95" s="128">
        <f>'SO 101-2.1 - Komunikace a...'!J35</f>
        <v>0</v>
      </c>
      <c r="AY95" s="128">
        <f>'SO 101-2.1 - Komunikace a...'!J36</f>
        <v>0</v>
      </c>
      <c r="AZ95" s="128">
        <f>'SO 101-2.1 - Komunikace a...'!F33</f>
        <v>0</v>
      </c>
      <c r="BA95" s="128">
        <f>'SO 101-2.1 - Komunikace a...'!F34</f>
        <v>0</v>
      </c>
      <c r="BB95" s="128">
        <f>'SO 101-2.1 - Komunikace a...'!F35</f>
        <v>0</v>
      </c>
      <c r="BC95" s="128">
        <f>'SO 101-2.1 - Komunikace a...'!F36</f>
        <v>0</v>
      </c>
      <c r="BD95" s="130">
        <f>'SO 101-2.1 - Komunikace a...'!F37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24.7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101-2.2 - Komunikace 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101-2.2 - Komunikace a...'!P131</f>
        <v>0</v>
      </c>
      <c r="AV96" s="128">
        <f>'SO 101-2.2 - Komunikace a...'!J33</f>
        <v>0</v>
      </c>
      <c r="AW96" s="128">
        <f>'SO 101-2.2 - Komunikace a...'!J34</f>
        <v>0</v>
      </c>
      <c r="AX96" s="128">
        <f>'SO 101-2.2 - Komunikace a...'!J35</f>
        <v>0</v>
      </c>
      <c r="AY96" s="128">
        <f>'SO 101-2.2 - Komunikace a...'!J36</f>
        <v>0</v>
      </c>
      <c r="AZ96" s="128">
        <f>'SO 101-2.2 - Komunikace a...'!F33</f>
        <v>0</v>
      </c>
      <c r="BA96" s="128">
        <f>'SO 101-2.2 - Komunikace a...'!F34</f>
        <v>0</v>
      </c>
      <c r="BB96" s="128">
        <f>'SO 101-2.2 - Komunikace a...'!F35</f>
        <v>0</v>
      </c>
      <c r="BC96" s="128">
        <f>'SO 101-2.2 - Komunikace a...'!F36</f>
        <v>0</v>
      </c>
      <c r="BD96" s="130">
        <f>'SO 101-2.2 - Komunikace a...'!F37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'VRN - Vedlejší rozpočtové...'!P122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qHtSx19HtFsKyXYKQRRPbWR3kTxU3wdPMOQb3/kSDyK780BwCN3VXKL4GTRtkv2X7iuRqnj++SlDnUxMQh2DUg==" hashValue="GeIRnabnaSLe/NZ7vV3gjjlZijUFdbZt4ENEY3Mnar2baZH01Cz0Ci8l9PpIWNQtmQP0RD0yMFwkQCBd3ZD1AA==" algorithmName="SHA-512" password="CFC9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-2.1 - Komunikace a...'!C2" display="/"/>
    <hyperlink ref="A96" location="'SO 101-2.2 - Komunikace a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37" t="s">
        <v>90</v>
      </c>
      <c r="BA2" s="137" t="s">
        <v>91</v>
      </c>
      <c r="BB2" s="137" t="s">
        <v>1</v>
      </c>
      <c r="BC2" s="137" t="s">
        <v>92</v>
      </c>
      <c r="BD2" s="137" t="s">
        <v>83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  <c r="AZ3" s="137" t="s">
        <v>93</v>
      </c>
      <c r="BA3" s="137" t="s">
        <v>94</v>
      </c>
      <c r="BB3" s="137" t="s">
        <v>1</v>
      </c>
      <c r="BC3" s="137" t="s">
        <v>95</v>
      </c>
      <c r="BD3" s="137" t="s">
        <v>83</v>
      </c>
    </row>
    <row r="4" hidden="1" s="1" customFormat="1" ht="24.96" customHeight="1">
      <c r="B4" s="20"/>
      <c r="D4" s="141" t="s">
        <v>96</v>
      </c>
      <c r="I4" s="136"/>
      <c r="L4" s="20"/>
      <c r="M4" s="142" t="s">
        <v>10</v>
      </c>
      <c r="AT4" s="17" t="s">
        <v>4</v>
      </c>
      <c r="AZ4" s="137" t="s">
        <v>97</v>
      </c>
      <c r="BA4" s="137" t="s">
        <v>98</v>
      </c>
      <c r="BB4" s="137" t="s">
        <v>1</v>
      </c>
      <c r="BC4" s="137" t="s">
        <v>99</v>
      </c>
      <c r="BD4" s="137" t="s">
        <v>83</v>
      </c>
    </row>
    <row r="5" hidden="1" s="1" customFormat="1" ht="6.96" customHeight="1">
      <c r="B5" s="20"/>
      <c r="I5" s="136"/>
      <c r="L5" s="20"/>
      <c r="AZ5" s="137" t="s">
        <v>100</v>
      </c>
      <c r="BA5" s="137" t="s">
        <v>101</v>
      </c>
      <c r="BB5" s="137" t="s">
        <v>1</v>
      </c>
      <c r="BC5" s="137" t="s">
        <v>102</v>
      </c>
      <c r="BD5" s="137" t="s">
        <v>83</v>
      </c>
    </row>
    <row r="6" hidden="1" s="1" customFormat="1" ht="12" customHeight="1">
      <c r="B6" s="20"/>
      <c r="D6" s="143" t="s">
        <v>16</v>
      </c>
      <c r="I6" s="136"/>
      <c r="L6" s="20"/>
      <c r="AZ6" s="137" t="s">
        <v>103</v>
      </c>
      <c r="BA6" s="137" t="s">
        <v>104</v>
      </c>
      <c r="BB6" s="137" t="s">
        <v>1</v>
      </c>
      <c r="BC6" s="137" t="s">
        <v>105</v>
      </c>
      <c r="BD6" s="137" t="s">
        <v>83</v>
      </c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Policie ČR</v>
      </c>
      <c r="F7" s="143"/>
      <c r="G7" s="143"/>
      <c r="H7" s="143"/>
      <c r="I7" s="136"/>
      <c r="L7" s="20"/>
      <c r="AZ7" s="137" t="s">
        <v>106</v>
      </c>
      <c r="BA7" s="137" t="s">
        <v>107</v>
      </c>
      <c r="BB7" s="137" t="s">
        <v>1</v>
      </c>
      <c r="BC7" s="137" t="s">
        <v>108</v>
      </c>
      <c r="BD7" s="137" t="s">
        <v>83</v>
      </c>
    </row>
    <row r="8" hidden="1" s="2" customFormat="1" ht="12" customHeight="1">
      <c r="A8" s="38"/>
      <c r="B8" s="44"/>
      <c r="C8" s="38"/>
      <c r="D8" s="143" t="s">
        <v>109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7" t="s">
        <v>110</v>
      </c>
      <c r="BA8" s="137" t="s">
        <v>111</v>
      </c>
      <c r="BB8" s="137" t="s">
        <v>1</v>
      </c>
      <c r="BC8" s="137" t="s">
        <v>112</v>
      </c>
      <c r="BD8" s="137" t="s">
        <v>83</v>
      </c>
    </row>
    <row r="9" hidden="1" s="2" customFormat="1" ht="24.75" customHeight="1">
      <c r="A9" s="38"/>
      <c r="B9" s="44"/>
      <c r="C9" s="38"/>
      <c r="D9" s="38"/>
      <c r="E9" s="146" t="s">
        <v>113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7" t="s">
        <v>114</v>
      </c>
      <c r="BA9" s="137" t="s">
        <v>115</v>
      </c>
      <c r="BB9" s="137" t="s">
        <v>1</v>
      </c>
      <c r="BC9" s="137" t="s">
        <v>116</v>
      </c>
      <c r="BD9" s="137" t="s">
        <v>83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7" t="s">
        <v>117</v>
      </c>
      <c r="BA10" s="137" t="s">
        <v>118</v>
      </c>
      <c r="BB10" s="137" t="s">
        <v>1</v>
      </c>
      <c r="BC10" s="137" t="s">
        <v>119</v>
      </c>
      <c r="BD10" s="137" t="s">
        <v>83</v>
      </c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7" t="s">
        <v>120</v>
      </c>
      <c r="BA11" s="137" t="s">
        <v>121</v>
      </c>
      <c r="BB11" s="137" t="s">
        <v>1</v>
      </c>
      <c r="BC11" s="137" t="s">
        <v>122</v>
      </c>
      <c r="BD11" s="137" t="s">
        <v>83</v>
      </c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ROUND((SUM(BE127:BE319)),  2)</f>
        <v>0</v>
      </c>
      <c r="G33" s="38"/>
      <c r="H33" s="38"/>
      <c r="I33" s="163">
        <v>0.20999999999999999</v>
      </c>
      <c r="J33" s="162">
        <f>ROUND(((SUM(BE127:BE319))*I33),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ROUND((SUM(BF127:BF319)),  2)</f>
        <v>0</v>
      </c>
      <c r="G34" s="38"/>
      <c r="H34" s="38"/>
      <c r="I34" s="163">
        <v>0.14999999999999999</v>
      </c>
      <c r="J34" s="162">
        <f>ROUND(((SUM(BF127:BF319))*I34),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ROUND((SUM(BG127:BG319)),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ROUND((SUM(BH127:BH319)),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ROUND((SUM(BI127:BI319)),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Policie ČR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75" customHeight="1">
      <c r="A87" s="38"/>
      <c r="B87" s="39"/>
      <c r="C87" s="40"/>
      <c r="D87" s="40"/>
      <c r="E87" s="76" t="str">
        <f>E9</f>
        <v>SO 101-2.1 - Komunikace a zpevněné plochy - investice PČR - P jih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124</v>
      </c>
      <c r="D94" s="190"/>
      <c r="E94" s="190"/>
      <c r="F94" s="190"/>
      <c r="G94" s="190"/>
      <c r="H94" s="190"/>
      <c r="I94" s="191"/>
      <c r="J94" s="192" t="s">
        <v>125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126</v>
      </c>
      <c r="D96" s="40"/>
      <c r="E96" s="40"/>
      <c r="F96" s="40"/>
      <c r="G96" s="40"/>
      <c r="H96" s="40"/>
      <c r="I96" s="145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94"/>
      <c r="C97" s="195"/>
      <c r="D97" s="196" t="s">
        <v>128</v>
      </c>
      <c r="E97" s="197"/>
      <c r="F97" s="197"/>
      <c r="G97" s="197"/>
      <c r="H97" s="197"/>
      <c r="I97" s="198"/>
      <c r="J97" s="199">
        <f>J128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129</v>
      </c>
      <c r="E98" s="204"/>
      <c r="F98" s="204"/>
      <c r="G98" s="204"/>
      <c r="H98" s="204"/>
      <c r="I98" s="205"/>
      <c r="J98" s="206">
        <f>J129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130</v>
      </c>
      <c r="E99" s="204"/>
      <c r="F99" s="204"/>
      <c r="G99" s="204"/>
      <c r="H99" s="204"/>
      <c r="I99" s="205"/>
      <c r="J99" s="206">
        <f>J170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131</v>
      </c>
      <c r="E100" s="204"/>
      <c r="F100" s="204"/>
      <c r="G100" s="204"/>
      <c r="H100" s="204"/>
      <c r="I100" s="205"/>
      <c r="J100" s="206">
        <f>J185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132</v>
      </c>
      <c r="E101" s="204"/>
      <c r="F101" s="204"/>
      <c r="G101" s="204"/>
      <c r="H101" s="204"/>
      <c r="I101" s="205"/>
      <c r="J101" s="206">
        <f>J214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133</v>
      </c>
      <c r="E102" s="204"/>
      <c r="F102" s="204"/>
      <c r="G102" s="204"/>
      <c r="H102" s="204"/>
      <c r="I102" s="205"/>
      <c r="J102" s="206">
        <f>J222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134</v>
      </c>
      <c r="E103" s="204"/>
      <c r="F103" s="204"/>
      <c r="G103" s="204"/>
      <c r="H103" s="204"/>
      <c r="I103" s="205"/>
      <c r="J103" s="206">
        <f>J240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135</v>
      </c>
      <c r="E104" s="204"/>
      <c r="F104" s="204"/>
      <c r="G104" s="204"/>
      <c r="H104" s="204"/>
      <c r="I104" s="205"/>
      <c r="J104" s="206">
        <f>J250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136</v>
      </c>
      <c r="E105" s="204"/>
      <c r="F105" s="204"/>
      <c r="G105" s="204"/>
      <c r="H105" s="204"/>
      <c r="I105" s="205"/>
      <c r="J105" s="206">
        <f>J259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137</v>
      </c>
      <c r="E106" s="204"/>
      <c r="F106" s="204"/>
      <c r="G106" s="204"/>
      <c r="H106" s="204"/>
      <c r="I106" s="205"/>
      <c r="J106" s="206">
        <f>J297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138</v>
      </c>
      <c r="E107" s="204"/>
      <c r="F107" s="204"/>
      <c r="G107" s="204"/>
      <c r="H107" s="204"/>
      <c r="I107" s="205"/>
      <c r="J107" s="206">
        <f>J318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45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84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87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139</v>
      </c>
      <c r="D114" s="40"/>
      <c r="E114" s="40"/>
      <c r="F114" s="40"/>
      <c r="G114" s="40"/>
      <c r="H114" s="40"/>
      <c r="I114" s="14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4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3.25" customHeight="1">
      <c r="A117" s="38"/>
      <c r="B117" s="39"/>
      <c r="C117" s="40"/>
      <c r="D117" s="40"/>
      <c r="E117" s="188" t="str">
        <f>E7</f>
        <v>Revitalizace veřejného prostranství při křížení ulice Zbožská a Boleslavské třídy Nymburk - investice Policie ČR</v>
      </c>
      <c r="F117" s="32"/>
      <c r="G117" s="32"/>
      <c r="H117" s="32"/>
      <c r="I117" s="14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109</v>
      </c>
      <c r="D118" s="40"/>
      <c r="E118" s="40"/>
      <c r="F118" s="40"/>
      <c r="G118" s="40"/>
      <c r="H118" s="40"/>
      <c r="I118" s="14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75" customHeight="1">
      <c r="A119" s="38"/>
      <c r="B119" s="39"/>
      <c r="C119" s="40"/>
      <c r="D119" s="40"/>
      <c r="E119" s="76" t="str">
        <f>E9</f>
        <v>SO 101-2.1 - Komunikace a zpevněné plochy - investice PČR - P jih</v>
      </c>
      <c r="F119" s="40"/>
      <c r="G119" s="40"/>
      <c r="H119" s="40"/>
      <c r="I119" s="14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148" t="s">
        <v>22</v>
      </c>
      <c r="J121" s="79" t="str">
        <f>IF(J12="","",J12)</f>
        <v>16. 3. 2021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 xml:space="preserve"> </v>
      </c>
      <c r="G123" s="40"/>
      <c r="H123" s="40"/>
      <c r="I123" s="148" t="s">
        <v>29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148" t="s">
        <v>31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4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8"/>
      <c r="B126" s="209"/>
      <c r="C126" s="210" t="s">
        <v>140</v>
      </c>
      <c r="D126" s="211" t="s">
        <v>58</v>
      </c>
      <c r="E126" s="211" t="s">
        <v>54</v>
      </c>
      <c r="F126" s="211" t="s">
        <v>55</v>
      </c>
      <c r="G126" s="211" t="s">
        <v>141</v>
      </c>
      <c r="H126" s="211" t="s">
        <v>142</v>
      </c>
      <c r="I126" s="212" t="s">
        <v>143</v>
      </c>
      <c r="J126" s="213" t="s">
        <v>125</v>
      </c>
      <c r="K126" s="214" t="s">
        <v>144</v>
      </c>
      <c r="L126" s="215"/>
      <c r="M126" s="100" t="s">
        <v>1</v>
      </c>
      <c r="N126" s="101" t="s">
        <v>37</v>
      </c>
      <c r="O126" s="101" t="s">
        <v>145</v>
      </c>
      <c r="P126" s="101" t="s">
        <v>146</v>
      </c>
      <c r="Q126" s="101" t="s">
        <v>147</v>
      </c>
      <c r="R126" s="101" t="s">
        <v>148</v>
      </c>
      <c r="S126" s="101" t="s">
        <v>149</v>
      </c>
      <c r="T126" s="102" t="s">
        <v>150</v>
      </c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</row>
    <row r="127" s="2" customFormat="1" ht="22.8" customHeight="1">
      <c r="A127" s="38"/>
      <c r="B127" s="39"/>
      <c r="C127" s="107" t="s">
        <v>151</v>
      </c>
      <c r="D127" s="40"/>
      <c r="E127" s="40"/>
      <c r="F127" s="40"/>
      <c r="G127" s="40"/>
      <c r="H127" s="40"/>
      <c r="I127" s="145"/>
      <c r="J127" s="216">
        <f>BK127</f>
        <v>0</v>
      </c>
      <c r="K127" s="40"/>
      <c r="L127" s="44"/>
      <c r="M127" s="103"/>
      <c r="N127" s="217"/>
      <c r="O127" s="104"/>
      <c r="P127" s="218">
        <f>P128</f>
        <v>0</v>
      </c>
      <c r="Q127" s="104"/>
      <c r="R127" s="218">
        <f>R128</f>
        <v>270.37154900000007</v>
      </c>
      <c r="S127" s="104"/>
      <c r="T127" s="219">
        <f>T128</f>
        <v>645.56274999999994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127</v>
      </c>
      <c r="BK127" s="220">
        <f>BK128</f>
        <v>0</v>
      </c>
    </row>
    <row r="128" s="12" customFormat="1" ht="25.92" customHeight="1">
      <c r="A128" s="12"/>
      <c r="B128" s="221"/>
      <c r="C128" s="222"/>
      <c r="D128" s="223" t="s">
        <v>72</v>
      </c>
      <c r="E128" s="224" t="s">
        <v>152</v>
      </c>
      <c r="F128" s="224" t="s">
        <v>153</v>
      </c>
      <c r="G128" s="222"/>
      <c r="H128" s="222"/>
      <c r="I128" s="225"/>
      <c r="J128" s="226">
        <f>BK128</f>
        <v>0</v>
      </c>
      <c r="K128" s="222"/>
      <c r="L128" s="227"/>
      <c r="M128" s="228"/>
      <c r="N128" s="229"/>
      <c r="O128" s="229"/>
      <c r="P128" s="230">
        <f>P129+P170+P185+P214+P222+P240+P250+P259+P297+P318</f>
        <v>0</v>
      </c>
      <c r="Q128" s="229"/>
      <c r="R128" s="230">
        <f>R129+R170+R185+R214+R222+R240+R250+R259+R297+R318</f>
        <v>270.37154900000007</v>
      </c>
      <c r="S128" s="229"/>
      <c r="T128" s="231">
        <f>T129+T170+T185+T214+T222+T240+T250+T259+T297+T318</f>
        <v>645.56274999999994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81</v>
      </c>
      <c r="AT128" s="233" t="s">
        <v>72</v>
      </c>
      <c r="AU128" s="233" t="s">
        <v>73</v>
      </c>
      <c r="AY128" s="232" t="s">
        <v>154</v>
      </c>
      <c r="BK128" s="234">
        <f>BK129+BK170+BK185+BK214+BK222+BK240+BK250+BK259+BK297+BK318</f>
        <v>0</v>
      </c>
    </row>
    <row r="129" s="12" customFormat="1" ht="22.8" customHeight="1">
      <c r="A129" s="12"/>
      <c r="B129" s="221"/>
      <c r="C129" s="222"/>
      <c r="D129" s="223" t="s">
        <v>72</v>
      </c>
      <c r="E129" s="235" t="s">
        <v>81</v>
      </c>
      <c r="F129" s="235" t="s">
        <v>155</v>
      </c>
      <c r="G129" s="222"/>
      <c r="H129" s="222"/>
      <c r="I129" s="225"/>
      <c r="J129" s="236">
        <f>BK129</f>
        <v>0</v>
      </c>
      <c r="K129" s="222"/>
      <c r="L129" s="227"/>
      <c r="M129" s="228"/>
      <c r="N129" s="229"/>
      <c r="O129" s="229"/>
      <c r="P129" s="230">
        <f>SUM(P130:P169)</f>
        <v>0</v>
      </c>
      <c r="Q129" s="229"/>
      <c r="R129" s="230">
        <f>SUM(R130:R169)</f>
        <v>1.7358</v>
      </c>
      <c r="S129" s="229"/>
      <c r="T129" s="231">
        <f>SUM(T130:T169)</f>
        <v>644.69499999999994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81</v>
      </c>
      <c r="AT129" s="233" t="s">
        <v>72</v>
      </c>
      <c r="AU129" s="233" t="s">
        <v>81</v>
      </c>
      <c r="AY129" s="232" t="s">
        <v>154</v>
      </c>
      <c r="BK129" s="234">
        <f>SUM(BK130:BK169)</f>
        <v>0</v>
      </c>
    </row>
    <row r="130" s="2" customFormat="1" ht="21.75" customHeight="1">
      <c r="A130" s="38"/>
      <c r="B130" s="39"/>
      <c r="C130" s="237" t="s">
        <v>81</v>
      </c>
      <c r="D130" s="237" t="s">
        <v>156</v>
      </c>
      <c r="E130" s="238" t="s">
        <v>157</v>
      </c>
      <c r="F130" s="239" t="s">
        <v>158</v>
      </c>
      <c r="G130" s="240" t="s">
        <v>159</v>
      </c>
      <c r="H130" s="241">
        <v>5</v>
      </c>
      <c r="I130" s="242"/>
      <c r="J130" s="243">
        <f>ROUND(I130*H130,2)</f>
        <v>0</v>
      </c>
      <c r="K130" s="244"/>
      <c r="L130" s="44"/>
      <c r="M130" s="245" t="s">
        <v>1</v>
      </c>
      <c r="N130" s="246" t="s">
        <v>38</v>
      </c>
      <c r="O130" s="91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9" t="s">
        <v>160</v>
      </c>
      <c r="AT130" s="249" t="s">
        <v>156</v>
      </c>
      <c r="AU130" s="249" t="s">
        <v>83</v>
      </c>
      <c r="AY130" s="17" t="s">
        <v>154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7" t="s">
        <v>81</v>
      </c>
      <c r="BK130" s="250">
        <f>ROUND(I130*H130,2)</f>
        <v>0</v>
      </c>
      <c r="BL130" s="17" t="s">
        <v>160</v>
      </c>
      <c r="BM130" s="249" t="s">
        <v>161</v>
      </c>
    </row>
    <row r="131" s="2" customFormat="1" ht="21.75" customHeight="1">
      <c r="A131" s="38"/>
      <c r="B131" s="39"/>
      <c r="C131" s="237" t="s">
        <v>83</v>
      </c>
      <c r="D131" s="237" t="s">
        <v>156</v>
      </c>
      <c r="E131" s="238" t="s">
        <v>162</v>
      </c>
      <c r="F131" s="239" t="s">
        <v>163</v>
      </c>
      <c r="G131" s="240" t="s">
        <v>159</v>
      </c>
      <c r="H131" s="241">
        <v>5</v>
      </c>
      <c r="I131" s="242"/>
      <c r="J131" s="243">
        <f>ROUND(I131*H131,2)</f>
        <v>0</v>
      </c>
      <c r="K131" s="244"/>
      <c r="L131" s="44"/>
      <c r="M131" s="245" t="s">
        <v>1</v>
      </c>
      <c r="N131" s="246" t="s">
        <v>38</v>
      </c>
      <c r="O131" s="91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9" t="s">
        <v>160</v>
      </c>
      <c r="AT131" s="249" t="s">
        <v>156</v>
      </c>
      <c r="AU131" s="249" t="s">
        <v>83</v>
      </c>
      <c r="AY131" s="17" t="s">
        <v>154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7" t="s">
        <v>81</v>
      </c>
      <c r="BK131" s="250">
        <f>ROUND(I131*H131,2)</f>
        <v>0</v>
      </c>
      <c r="BL131" s="17" t="s">
        <v>160</v>
      </c>
      <c r="BM131" s="249" t="s">
        <v>164</v>
      </c>
    </row>
    <row r="132" s="2" customFormat="1" ht="21.75" customHeight="1">
      <c r="A132" s="38"/>
      <c r="B132" s="39"/>
      <c r="C132" s="237" t="s">
        <v>165</v>
      </c>
      <c r="D132" s="237" t="s">
        <v>156</v>
      </c>
      <c r="E132" s="238" t="s">
        <v>166</v>
      </c>
      <c r="F132" s="239" t="s">
        <v>167</v>
      </c>
      <c r="G132" s="240" t="s">
        <v>168</v>
      </c>
      <c r="H132" s="241">
        <v>105</v>
      </c>
      <c r="I132" s="242"/>
      <c r="J132" s="243">
        <f>ROUND(I132*H132,2)</f>
        <v>0</v>
      </c>
      <c r="K132" s="244"/>
      <c r="L132" s="44"/>
      <c r="M132" s="245" t="s">
        <v>1</v>
      </c>
      <c r="N132" s="246" t="s">
        <v>38</v>
      </c>
      <c r="O132" s="91"/>
      <c r="P132" s="247">
        <f>O132*H132</f>
        <v>0</v>
      </c>
      <c r="Q132" s="247">
        <v>0</v>
      </c>
      <c r="R132" s="247">
        <f>Q132*H132</f>
        <v>0</v>
      </c>
      <c r="S132" s="247">
        <v>0.17000000000000001</v>
      </c>
      <c r="T132" s="248">
        <f>S132*H132</f>
        <v>17.850000000000001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9" t="s">
        <v>160</v>
      </c>
      <c r="AT132" s="249" t="s">
        <v>156</v>
      </c>
      <c r="AU132" s="249" t="s">
        <v>83</v>
      </c>
      <c r="AY132" s="17" t="s">
        <v>154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7" t="s">
        <v>81</v>
      </c>
      <c r="BK132" s="250">
        <f>ROUND(I132*H132,2)</f>
        <v>0</v>
      </c>
      <c r="BL132" s="17" t="s">
        <v>160</v>
      </c>
      <c r="BM132" s="249" t="s">
        <v>169</v>
      </c>
    </row>
    <row r="133" s="2" customFormat="1" ht="21.75" customHeight="1">
      <c r="A133" s="38"/>
      <c r="B133" s="39"/>
      <c r="C133" s="237" t="s">
        <v>160</v>
      </c>
      <c r="D133" s="237" t="s">
        <v>156</v>
      </c>
      <c r="E133" s="238" t="s">
        <v>170</v>
      </c>
      <c r="F133" s="239" t="s">
        <v>171</v>
      </c>
      <c r="G133" s="240" t="s">
        <v>168</v>
      </c>
      <c r="H133" s="241">
        <v>620</v>
      </c>
      <c r="I133" s="242"/>
      <c r="J133" s="243">
        <f>ROUND(I133*H133,2)</f>
        <v>0</v>
      </c>
      <c r="K133" s="244"/>
      <c r="L133" s="44"/>
      <c r="M133" s="245" t="s">
        <v>1</v>
      </c>
      <c r="N133" s="246" t="s">
        <v>38</v>
      </c>
      <c r="O133" s="91"/>
      <c r="P133" s="247">
        <f>O133*H133</f>
        <v>0</v>
      </c>
      <c r="Q133" s="247">
        <v>0</v>
      </c>
      <c r="R133" s="247">
        <f>Q133*H133</f>
        <v>0</v>
      </c>
      <c r="S133" s="247">
        <v>0.57999999999999996</v>
      </c>
      <c r="T133" s="248">
        <f>S133*H133</f>
        <v>359.59999999999997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9" t="s">
        <v>160</v>
      </c>
      <c r="AT133" s="249" t="s">
        <v>156</v>
      </c>
      <c r="AU133" s="249" t="s">
        <v>83</v>
      </c>
      <c r="AY133" s="17" t="s">
        <v>154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7" t="s">
        <v>81</v>
      </c>
      <c r="BK133" s="250">
        <f>ROUND(I133*H133,2)</f>
        <v>0</v>
      </c>
      <c r="BL133" s="17" t="s">
        <v>160</v>
      </c>
      <c r="BM133" s="249" t="s">
        <v>172</v>
      </c>
    </row>
    <row r="134" s="2" customFormat="1" ht="21.75" customHeight="1">
      <c r="A134" s="38"/>
      <c r="B134" s="39"/>
      <c r="C134" s="237" t="s">
        <v>173</v>
      </c>
      <c r="D134" s="237" t="s">
        <v>156</v>
      </c>
      <c r="E134" s="238" t="s">
        <v>174</v>
      </c>
      <c r="F134" s="239" t="s">
        <v>175</v>
      </c>
      <c r="G134" s="240" t="s">
        <v>168</v>
      </c>
      <c r="H134" s="241">
        <v>105</v>
      </c>
      <c r="I134" s="242"/>
      <c r="J134" s="243">
        <f>ROUND(I134*H134,2)</f>
        <v>0</v>
      </c>
      <c r="K134" s="244"/>
      <c r="L134" s="44"/>
      <c r="M134" s="245" t="s">
        <v>1</v>
      </c>
      <c r="N134" s="246" t="s">
        <v>38</v>
      </c>
      <c r="O134" s="91"/>
      <c r="P134" s="247">
        <f>O134*H134</f>
        <v>0</v>
      </c>
      <c r="Q134" s="247">
        <v>0</v>
      </c>
      <c r="R134" s="247">
        <f>Q134*H134</f>
        <v>0</v>
      </c>
      <c r="S134" s="247">
        <v>0.32500000000000001</v>
      </c>
      <c r="T134" s="248">
        <f>S134*H134</f>
        <v>34.125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9" t="s">
        <v>160</v>
      </c>
      <c r="AT134" s="249" t="s">
        <v>156</v>
      </c>
      <c r="AU134" s="249" t="s">
        <v>83</v>
      </c>
      <c r="AY134" s="17" t="s">
        <v>154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7" t="s">
        <v>81</v>
      </c>
      <c r="BK134" s="250">
        <f>ROUND(I134*H134,2)</f>
        <v>0</v>
      </c>
      <c r="BL134" s="17" t="s">
        <v>160</v>
      </c>
      <c r="BM134" s="249" t="s">
        <v>176</v>
      </c>
    </row>
    <row r="135" s="2" customFormat="1" ht="21.75" customHeight="1">
      <c r="A135" s="38"/>
      <c r="B135" s="39"/>
      <c r="C135" s="237" t="s">
        <v>177</v>
      </c>
      <c r="D135" s="237" t="s">
        <v>156</v>
      </c>
      <c r="E135" s="238" t="s">
        <v>178</v>
      </c>
      <c r="F135" s="239" t="s">
        <v>179</v>
      </c>
      <c r="G135" s="240" t="s">
        <v>168</v>
      </c>
      <c r="H135" s="241">
        <v>105</v>
      </c>
      <c r="I135" s="242"/>
      <c r="J135" s="243">
        <f>ROUND(I135*H135,2)</f>
        <v>0</v>
      </c>
      <c r="K135" s="244"/>
      <c r="L135" s="44"/>
      <c r="M135" s="245" t="s">
        <v>1</v>
      </c>
      <c r="N135" s="246" t="s">
        <v>38</v>
      </c>
      <c r="O135" s="91"/>
      <c r="P135" s="247">
        <f>O135*H135</f>
        <v>0</v>
      </c>
      <c r="Q135" s="247">
        <v>0</v>
      </c>
      <c r="R135" s="247">
        <f>Q135*H135</f>
        <v>0</v>
      </c>
      <c r="S135" s="247">
        <v>0.22</v>
      </c>
      <c r="T135" s="248">
        <f>S135*H135</f>
        <v>23.100000000000001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9" t="s">
        <v>160</v>
      </c>
      <c r="AT135" s="249" t="s">
        <v>156</v>
      </c>
      <c r="AU135" s="249" t="s">
        <v>83</v>
      </c>
      <c r="AY135" s="17" t="s">
        <v>154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7" t="s">
        <v>81</v>
      </c>
      <c r="BK135" s="250">
        <f>ROUND(I135*H135,2)</f>
        <v>0</v>
      </c>
      <c r="BL135" s="17" t="s">
        <v>160</v>
      </c>
      <c r="BM135" s="249" t="s">
        <v>180</v>
      </c>
    </row>
    <row r="136" s="2" customFormat="1" ht="21.75" customHeight="1">
      <c r="A136" s="38"/>
      <c r="B136" s="39"/>
      <c r="C136" s="237" t="s">
        <v>181</v>
      </c>
      <c r="D136" s="237" t="s">
        <v>156</v>
      </c>
      <c r="E136" s="238" t="s">
        <v>182</v>
      </c>
      <c r="F136" s="239" t="s">
        <v>183</v>
      </c>
      <c r="G136" s="240" t="s">
        <v>168</v>
      </c>
      <c r="H136" s="241">
        <v>20</v>
      </c>
      <c r="I136" s="242"/>
      <c r="J136" s="243">
        <f>ROUND(I136*H136,2)</f>
        <v>0</v>
      </c>
      <c r="K136" s="244"/>
      <c r="L136" s="44"/>
      <c r="M136" s="245" t="s">
        <v>1</v>
      </c>
      <c r="N136" s="246" t="s">
        <v>38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0.32500000000000001</v>
      </c>
      <c r="T136" s="248">
        <f>S136*H136</f>
        <v>6.5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160</v>
      </c>
      <c r="AT136" s="249" t="s">
        <v>156</v>
      </c>
      <c r="AU136" s="249" t="s">
        <v>83</v>
      </c>
      <c r="AY136" s="17" t="s">
        <v>154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7" t="s">
        <v>81</v>
      </c>
      <c r="BK136" s="250">
        <f>ROUND(I136*H136,2)</f>
        <v>0</v>
      </c>
      <c r="BL136" s="17" t="s">
        <v>160</v>
      </c>
      <c r="BM136" s="249" t="s">
        <v>184</v>
      </c>
    </row>
    <row r="137" s="2" customFormat="1" ht="21.75" customHeight="1">
      <c r="A137" s="38"/>
      <c r="B137" s="39"/>
      <c r="C137" s="237" t="s">
        <v>185</v>
      </c>
      <c r="D137" s="237" t="s">
        <v>156</v>
      </c>
      <c r="E137" s="238" t="s">
        <v>186</v>
      </c>
      <c r="F137" s="239" t="s">
        <v>187</v>
      </c>
      <c r="G137" s="240" t="s">
        <v>168</v>
      </c>
      <c r="H137" s="241">
        <v>620</v>
      </c>
      <c r="I137" s="242"/>
      <c r="J137" s="243">
        <f>ROUND(I137*H137,2)</f>
        <v>0</v>
      </c>
      <c r="K137" s="244"/>
      <c r="L137" s="44"/>
      <c r="M137" s="245" t="s">
        <v>1</v>
      </c>
      <c r="N137" s="246" t="s">
        <v>38</v>
      </c>
      <c r="O137" s="91"/>
      <c r="P137" s="247">
        <f>O137*H137</f>
        <v>0</v>
      </c>
      <c r="Q137" s="247">
        <v>9.0000000000000006E-05</v>
      </c>
      <c r="R137" s="247">
        <f>Q137*H137</f>
        <v>0.055800000000000002</v>
      </c>
      <c r="S137" s="247">
        <v>0.25600000000000001</v>
      </c>
      <c r="T137" s="248">
        <f>S137*H137</f>
        <v>158.72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9" t="s">
        <v>160</v>
      </c>
      <c r="AT137" s="249" t="s">
        <v>156</v>
      </c>
      <c r="AU137" s="249" t="s">
        <v>83</v>
      </c>
      <c r="AY137" s="17" t="s">
        <v>154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7" t="s">
        <v>81</v>
      </c>
      <c r="BK137" s="250">
        <f>ROUND(I137*H137,2)</f>
        <v>0</v>
      </c>
      <c r="BL137" s="17" t="s">
        <v>160</v>
      </c>
      <c r="BM137" s="249" t="s">
        <v>188</v>
      </c>
    </row>
    <row r="138" s="13" customFormat="1">
      <c r="A138" s="13"/>
      <c r="B138" s="251"/>
      <c r="C138" s="252"/>
      <c r="D138" s="253" t="s">
        <v>189</v>
      </c>
      <c r="E138" s="254" t="s">
        <v>1</v>
      </c>
      <c r="F138" s="255" t="s">
        <v>190</v>
      </c>
      <c r="G138" s="252"/>
      <c r="H138" s="256">
        <v>620</v>
      </c>
      <c r="I138" s="257"/>
      <c r="J138" s="252"/>
      <c r="K138" s="252"/>
      <c r="L138" s="258"/>
      <c r="M138" s="259"/>
      <c r="N138" s="260"/>
      <c r="O138" s="260"/>
      <c r="P138" s="260"/>
      <c r="Q138" s="260"/>
      <c r="R138" s="260"/>
      <c r="S138" s="260"/>
      <c r="T138" s="26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189</v>
      </c>
      <c r="AU138" s="262" t="s">
        <v>83</v>
      </c>
      <c r="AV138" s="13" t="s">
        <v>83</v>
      </c>
      <c r="AW138" s="13" t="s">
        <v>30</v>
      </c>
      <c r="AX138" s="13" t="s">
        <v>81</v>
      </c>
      <c r="AY138" s="262" t="s">
        <v>154</v>
      </c>
    </row>
    <row r="139" s="2" customFormat="1" ht="16.5" customHeight="1">
      <c r="A139" s="38"/>
      <c r="B139" s="39"/>
      <c r="C139" s="237" t="s">
        <v>191</v>
      </c>
      <c r="D139" s="237" t="s">
        <v>156</v>
      </c>
      <c r="E139" s="238" t="s">
        <v>192</v>
      </c>
      <c r="F139" s="239" t="s">
        <v>193</v>
      </c>
      <c r="G139" s="240" t="s">
        <v>194</v>
      </c>
      <c r="H139" s="241">
        <v>135</v>
      </c>
      <c r="I139" s="242"/>
      <c r="J139" s="243">
        <f>ROUND(I139*H139,2)</f>
        <v>0</v>
      </c>
      <c r="K139" s="244"/>
      <c r="L139" s="44"/>
      <c r="M139" s="245" t="s">
        <v>1</v>
      </c>
      <c r="N139" s="246" t="s">
        <v>38</v>
      </c>
      <c r="O139" s="91"/>
      <c r="P139" s="247">
        <f>O139*H139</f>
        <v>0</v>
      </c>
      <c r="Q139" s="247">
        <v>0</v>
      </c>
      <c r="R139" s="247">
        <f>Q139*H139</f>
        <v>0</v>
      </c>
      <c r="S139" s="247">
        <v>0.20499999999999999</v>
      </c>
      <c r="T139" s="248">
        <f>S139*H139</f>
        <v>27.674999999999997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9" t="s">
        <v>160</v>
      </c>
      <c r="AT139" s="249" t="s">
        <v>156</v>
      </c>
      <c r="AU139" s="249" t="s">
        <v>83</v>
      </c>
      <c r="AY139" s="17" t="s">
        <v>154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7" t="s">
        <v>81</v>
      </c>
      <c r="BK139" s="250">
        <f>ROUND(I139*H139,2)</f>
        <v>0</v>
      </c>
      <c r="BL139" s="17" t="s">
        <v>160</v>
      </c>
      <c r="BM139" s="249" t="s">
        <v>195</v>
      </c>
    </row>
    <row r="140" s="13" customFormat="1">
      <c r="A140" s="13"/>
      <c r="B140" s="251"/>
      <c r="C140" s="252"/>
      <c r="D140" s="253" t="s">
        <v>189</v>
      </c>
      <c r="E140" s="254" t="s">
        <v>1</v>
      </c>
      <c r="F140" s="255" t="s">
        <v>196</v>
      </c>
      <c r="G140" s="252"/>
      <c r="H140" s="256">
        <v>135</v>
      </c>
      <c r="I140" s="257"/>
      <c r="J140" s="252"/>
      <c r="K140" s="252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189</v>
      </c>
      <c r="AU140" s="262" t="s">
        <v>83</v>
      </c>
      <c r="AV140" s="13" t="s">
        <v>83</v>
      </c>
      <c r="AW140" s="13" t="s">
        <v>30</v>
      </c>
      <c r="AX140" s="13" t="s">
        <v>81</v>
      </c>
      <c r="AY140" s="262" t="s">
        <v>154</v>
      </c>
    </row>
    <row r="141" s="2" customFormat="1" ht="16.5" customHeight="1">
      <c r="A141" s="38"/>
      <c r="B141" s="39"/>
      <c r="C141" s="237" t="s">
        <v>197</v>
      </c>
      <c r="D141" s="237" t="s">
        <v>156</v>
      </c>
      <c r="E141" s="238" t="s">
        <v>198</v>
      </c>
      <c r="F141" s="239" t="s">
        <v>199</v>
      </c>
      <c r="G141" s="240" t="s">
        <v>194</v>
      </c>
      <c r="H141" s="241">
        <v>135</v>
      </c>
      <c r="I141" s="242"/>
      <c r="J141" s="243">
        <f>ROUND(I141*H141,2)</f>
        <v>0</v>
      </c>
      <c r="K141" s="244"/>
      <c r="L141" s="44"/>
      <c r="M141" s="245" t="s">
        <v>1</v>
      </c>
      <c r="N141" s="246" t="s">
        <v>38</v>
      </c>
      <c r="O141" s="91"/>
      <c r="P141" s="247">
        <f>O141*H141</f>
        <v>0</v>
      </c>
      <c r="Q141" s="247">
        <v>0</v>
      </c>
      <c r="R141" s="247">
        <f>Q141*H141</f>
        <v>0</v>
      </c>
      <c r="S141" s="247">
        <v>0.11500000000000001</v>
      </c>
      <c r="T141" s="248">
        <f>S141*H141</f>
        <v>15.525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9" t="s">
        <v>160</v>
      </c>
      <c r="AT141" s="249" t="s">
        <v>156</v>
      </c>
      <c r="AU141" s="249" t="s">
        <v>83</v>
      </c>
      <c r="AY141" s="17" t="s">
        <v>154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7" t="s">
        <v>81</v>
      </c>
      <c r="BK141" s="250">
        <f>ROUND(I141*H141,2)</f>
        <v>0</v>
      </c>
      <c r="BL141" s="17" t="s">
        <v>160</v>
      </c>
      <c r="BM141" s="249" t="s">
        <v>200</v>
      </c>
    </row>
    <row r="142" s="13" customFormat="1">
      <c r="A142" s="13"/>
      <c r="B142" s="251"/>
      <c r="C142" s="252"/>
      <c r="D142" s="253" t="s">
        <v>189</v>
      </c>
      <c r="E142" s="254" t="s">
        <v>1</v>
      </c>
      <c r="F142" s="255" t="s">
        <v>196</v>
      </c>
      <c r="G142" s="252"/>
      <c r="H142" s="256">
        <v>135</v>
      </c>
      <c r="I142" s="257"/>
      <c r="J142" s="252"/>
      <c r="K142" s="252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189</v>
      </c>
      <c r="AU142" s="262" t="s">
        <v>83</v>
      </c>
      <c r="AV142" s="13" t="s">
        <v>83</v>
      </c>
      <c r="AW142" s="13" t="s">
        <v>30</v>
      </c>
      <c r="AX142" s="13" t="s">
        <v>81</v>
      </c>
      <c r="AY142" s="262" t="s">
        <v>154</v>
      </c>
    </row>
    <row r="143" s="2" customFormat="1" ht="16.5" customHeight="1">
      <c r="A143" s="38"/>
      <c r="B143" s="39"/>
      <c r="C143" s="237" t="s">
        <v>201</v>
      </c>
      <c r="D143" s="237" t="s">
        <v>156</v>
      </c>
      <c r="E143" s="238" t="s">
        <v>202</v>
      </c>
      <c r="F143" s="239" t="s">
        <v>203</v>
      </c>
      <c r="G143" s="240" t="s">
        <v>194</v>
      </c>
      <c r="H143" s="241">
        <v>40</v>
      </c>
      <c r="I143" s="242"/>
      <c r="J143" s="243">
        <f>ROUND(I143*H143,2)</f>
        <v>0</v>
      </c>
      <c r="K143" s="244"/>
      <c r="L143" s="44"/>
      <c r="M143" s="245" t="s">
        <v>1</v>
      </c>
      <c r="N143" s="246" t="s">
        <v>38</v>
      </c>
      <c r="O143" s="91"/>
      <c r="P143" s="247">
        <f>O143*H143</f>
        <v>0</v>
      </c>
      <c r="Q143" s="247">
        <v>0</v>
      </c>
      <c r="R143" s="247">
        <f>Q143*H143</f>
        <v>0</v>
      </c>
      <c r="S143" s="247">
        <v>0.040000000000000001</v>
      </c>
      <c r="T143" s="248">
        <f>S143*H143</f>
        <v>1.6000000000000001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9" t="s">
        <v>160</v>
      </c>
      <c r="AT143" s="249" t="s">
        <v>156</v>
      </c>
      <c r="AU143" s="249" t="s">
        <v>83</v>
      </c>
      <c r="AY143" s="17" t="s">
        <v>154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7" t="s">
        <v>81</v>
      </c>
      <c r="BK143" s="250">
        <f>ROUND(I143*H143,2)</f>
        <v>0</v>
      </c>
      <c r="BL143" s="17" t="s">
        <v>160</v>
      </c>
      <c r="BM143" s="249" t="s">
        <v>204</v>
      </c>
    </row>
    <row r="144" s="13" customFormat="1">
      <c r="A144" s="13"/>
      <c r="B144" s="251"/>
      <c r="C144" s="252"/>
      <c r="D144" s="253" t="s">
        <v>189</v>
      </c>
      <c r="E144" s="254" t="s">
        <v>1</v>
      </c>
      <c r="F144" s="255" t="s">
        <v>205</v>
      </c>
      <c r="G144" s="252"/>
      <c r="H144" s="256">
        <v>40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189</v>
      </c>
      <c r="AU144" s="262" t="s">
        <v>83</v>
      </c>
      <c r="AV144" s="13" t="s">
        <v>83</v>
      </c>
      <c r="AW144" s="13" t="s">
        <v>30</v>
      </c>
      <c r="AX144" s="13" t="s">
        <v>81</v>
      </c>
      <c r="AY144" s="262" t="s">
        <v>154</v>
      </c>
    </row>
    <row r="145" s="2" customFormat="1" ht="33" customHeight="1">
      <c r="A145" s="38"/>
      <c r="B145" s="39"/>
      <c r="C145" s="237" t="s">
        <v>206</v>
      </c>
      <c r="D145" s="237" t="s">
        <v>156</v>
      </c>
      <c r="E145" s="238" t="s">
        <v>207</v>
      </c>
      <c r="F145" s="239" t="s">
        <v>208</v>
      </c>
      <c r="G145" s="240" t="s">
        <v>209</v>
      </c>
      <c r="H145" s="241">
        <v>120.5</v>
      </c>
      <c r="I145" s="242"/>
      <c r="J145" s="243">
        <f>ROUND(I145*H145,2)</f>
        <v>0</v>
      </c>
      <c r="K145" s="244"/>
      <c r="L145" s="44"/>
      <c r="M145" s="245" t="s">
        <v>1</v>
      </c>
      <c r="N145" s="246" t="s">
        <v>38</v>
      </c>
      <c r="O145" s="91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9" t="s">
        <v>160</v>
      </c>
      <c r="AT145" s="249" t="s">
        <v>156</v>
      </c>
      <c r="AU145" s="249" t="s">
        <v>83</v>
      </c>
      <c r="AY145" s="17" t="s">
        <v>154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7" t="s">
        <v>81</v>
      </c>
      <c r="BK145" s="250">
        <f>ROUND(I145*H145,2)</f>
        <v>0</v>
      </c>
      <c r="BL145" s="17" t="s">
        <v>160</v>
      </c>
      <c r="BM145" s="249" t="s">
        <v>210</v>
      </c>
    </row>
    <row r="146" s="13" customFormat="1">
      <c r="A146" s="13"/>
      <c r="B146" s="251"/>
      <c r="C146" s="252"/>
      <c r="D146" s="253" t="s">
        <v>189</v>
      </c>
      <c r="E146" s="254" t="s">
        <v>110</v>
      </c>
      <c r="F146" s="255" t="s">
        <v>211</v>
      </c>
      <c r="G146" s="252"/>
      <c r="H146" s="256">
        <v>120.5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189</v>
      </c>
      <c r="AU146" s="262" t="s">
        <v>83</v>
      </c>
      <c r="AV146" s="13" t="s">
        <v>83</v>
      </c>
      <c r="AW146" s="13" t="s">
        <v>30</v>
      </c>
      <c r="AX146" s="13" t="s">
        <v>81</v>
      </c>
      <c r="AY146" s="262" t="s">
        <v>154</v>
      </c>
    </row>
    <row r="147" s="2" customFormat="1" ht="21.75" customHeight="1">
      <c r="A147" s="38"/>
      <c r="B147" s="39"/>
      <c r="C147" s="237" t="s">
        <v>212</v>
      </c>
      <c r="D147" s="237" t="s">
        <v>156</v>
      </c>
      <c r="E147" s="238" t="s">
        <v>213</v>
      </c>
      <c r="F147" s="239" t="s">
        <v>214</v>
      </c>
      <c r="G147" s="240" t="s">
        <v>209</v>
      </c>
      <c r="H147" s="241">
        <v>54.299999999999997</v>
      </c>
      <c r="I147" s="242"/>
      <c r="J147" s="243">
        <f>ROUND(I147*H147,2)</f>
        <v>0</v>
      </c>
      <c r="K147" s="244"/>
      <c r="L147" s="44"/>
      <c r="M147" s="245" t="s">
        <v>1</v>
      </c>
      <c r="N147" s="246" t="s">
        <v>38</v>
      </c>
      <c r="O147" s="91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9" t="s">
        <v>160</v>
      </c>
      <c r="AT147" s="249" t="s">
        <v>156</v>
      </c>
      <c r="AU147" s="249" t="s">
        <v>83</v>
      </c>
      <c r="AY147" s="17" t="s">
        <v>154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7" t="s">
        <v>81</v>
      </c>
      <c r="BK147" s="250">
        <f>ROUND(I147*H147,2)</f>
        <v>0</v>
      </c>
      <c r="BL147" s="17" t="s">
        <v>160</v>
      </c>
      <c r="BM147" s="249" t="s">
        <v>215</v>
      </c>
    </row>
    <row r="148" s="13" customFormat="1">
      <c r="A148" s="13"/>
      <c r="B148" s="251"/>
      <c r="C148" s="252"/>
      <c r="D148" s="253" t="s">
        <v>189</v>
      </c>
      <c r="E148" s="254" t="s">
        <v>100</v>
      </c>
      <c r="F148" s="255" t="s">
        <v>216</v>
      </c>
      <c r="G148" s="252"/>
      <c r="H148" s="256">
        <v>54.299999999999997</v>
      </c>
      <c r="I148" s="257"/>
      <c r="J148" s="252"/>
      <c r="K148" s="252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189</v>
      </c>
      <c r="AU148" s="262" t="s">
        <v>83</v>
      </c>
      <c r="AV148" s="13" t="s">
        <v>83</v>
      </c>
      <c r="AW148" s="13" t="s">
        <v>30</v>
      </c>
      <c r="AX148" s="13" t="s">
        <v>81</v>
      </c>
      <c r="AY148" s="262" t="s">
        <v>154</v>
      </c>
    </row>
    <row r="149" s="2" customFormat="1" ht="21.75" customHeight="1">
      <c r="A149" s="38"/>
      <c r="B149" s="39"/>
      <c r="C149" s="237" t="s">
        <v>217</v>
      </c>
      <c r="D149" s="237" t="s">
        <v>156</v>
      </c>
      <c r="E149" s="238" t="s">
        <v>218</v>
      </c>
      <c r="F149" s="239" t="s">
        <v>219</v>
      </c>
      <c r="G149" s="240" t="s">
        <v>159</v>
      </c>
      <c r="H149" s="241">
        <v>5</v>
      </c>
      <c r="I149" s="242"/>
      <c r="J149" s="243">
        <f>ROUND(I149*H149,2)</f>
        <v>0</v>
      </c>
      <c r="K149" s="244"/>
      <c r="L149" s="44"/>
      <c r="M149" s="245" t="s">
        <v>1</v>
      </c>
      <c r="N149" s="246" t="s">
        <v>38</v>
      </c>
      <c r="O149" s="91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9" t="s">
        <v>160</v>
      </c>
      <c r="AT149" s="249" t="s">
        <v>156</v>
      </c>
      <c r="AU149" s="249" t="s">
        <v>83</v>
      </c>
      <c r="AY149" s="17" t="s">
        <v>154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7" t="s">
        <v>81</v>
      </c>
      <c r="BK149" s="250">
        <f>ROUND(I149*H149,2)</f>
        <v>0</v>
      </c>
      <c r="BL149" s="17" t="s">
        <v>160</v>
      </c>
      <c r="BM149" s="249" t="s">
        <v>220</v>
      </c>
    </row>
    <row r="150" s="2" customFormat="1" ht="21.75" customHeight="1">
      <c r="A150" s="38"/>
      <c r="B150" s="39"/>
      <c r="C150" s="237" t="s">
        <v>8</v>
      </c>
      <c r="D150" s="237" t="s">
        <v>156</v>
      </c>
      <c r="E150" s="238" t="s">
        <v>221</v>
      </c>
      <c r="F150" s="239" t="s">
        <v>222</v>
      </c>
      <c r="G150" s="240" t="s">
        <v>159</v>
      </c>
      <c r="H150" s="241">
        <v>5</v>
      </c>
      <c r="I150" s="242"/>
      <c r="J150" s="243">
        <f>ROUND(I150*H150,2)</f>
        <v>0</v>
      </c>
      <c r="K150" s="244"/>
      <c r="L150" s="44"/>
      <c r="M150" s="245" t="s">
        <v>1</v>
      </c>
      <c r="N150" s="246" t="s">
        <v>38</v>
      </c>
      <c r="O150" s="91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9" t="s">
        <v>160</v>
      </c>
      <c r="AT150" s="249" t="s">
        <v>156</v>
      </c>
      <c r="AU150" s="249" t="s">
        <v>83</v>
      </c>
      <c r="AY150" s="17" t="s">
        <v>154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7" t="s">
        <v>81</v>
      </c>
      <c r="BK150" s="250">
        <f>ROUND(I150*H150,2)</f>
        <v>0</v>
      </c>
      <c r="BL150" s="17" t="s">
        <v>160</v>
      </c>
      <c r="BM150" s="249" t="s">
        <v>223</v>
      </c>
    </row>
    <row r="151" s="2" customFormat="1" ht="16.5" customHeight="1">
      <c r="A151" s="38"/>
      <c r="B151" s="39"/>
      <c r="C151" s="237" t="s">
        <v>224</v>
      </c>
      <c r="D151" s="237" t="s">
        <v>156</v>
      </c>
      <c r="E151" s="238" t="s">
        <v>225</v>
      </c>
      <c r="F151" s="239" t="s">
        <v>226</v>
      </c>
      <c r="G151" s="240" t="s">
        <v>159</v>
      </c>
      <c r="H151" s="241">
        <v>5</v>
      </c>
      <c r="I151" s="242"/>
      <c r="J151" s="243">
        <f>ROUND(I151*H151,2)</f>
        <v>0</v>
      </c>
      <c r="K151" s="244"/>
      <c r="L151" s="44"/>
      <c r="M151" s="245" t="s">
        <v>1</v>
      </c>
      <c r="N151" s="246" t="s">
        <v>38</v>
      </c>
      <c r="O151" s="91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9" t="s">
        <v>160</v>
      </c>
      <c r="AT151" s="249" t="s">
        <v>156</v>
      </c>
      <c r="AU151" s="249" t="s">
        <v>83</v>
      </c>
      <c r="AY151" s="17" t="s">
        <v>154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7" t="s">
        <v>81</v>
      </c>
      <c r="BK151" s="250">
        <f>ROUND(I151*H151,2)</f>
        <v>0</v>
      </c>
      <c r="BL151" s="17" t="s">
        <v>160</v>
      </c>
      <c r="BM151" s="249" t="s">
        <v>227</v>
      </c>
    </row>
    <row r="152" s="2" customFormat="1" ht="21.75" customHeight="1">
      <c r="A152" s="38"/>
      <c r="B152" s="39"/>
      <c r="C152" s="237" t="s">
        <v>228</v>
      </c>
      <c r="D152" s="237" t="s">
        <v>156</v>
      </c>
      <c r="E152" s="238" t="s">
        <v>229</v>
      </c>
      <c r="F152" s="239" t="s">
        <v>230</v>
      </c>
      <c r="G152" s="240" t="s">
        <v>159</v>
      </c>
      <c r="H152" s="241">
        <v>45</v>
      </c>
      <c r="I152" s="242"/>
      <c r="J152" s="243">
        <f>ROUND(I152*H152,2)</f>
        <v>0</v>
      </c>
      <c r="K152" s="244"/>
      <c r="L152" s="44"/>
      <c r="M152" s="245" t="s">
        <v>1</v>
      </c>
      <c r="N152" s="246" t="s">
        <v>38</v>
      </c>
      <c r="O152" s="91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9" t="s">
        <v>160</v>
      </c>
      <c r="AT152" s="249" t="s">
        <v>156</v>
      </c>
      <c r="AU152" s="249" t="s">
        <v>83</v>
      </c>
      <c r="AY152" s="17" t="s">
        <v>154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7" t="s">
        <v>81</v>
      </c>
      <c r="BK152" s="250">
        <f>ROUND(I152*H152,2)</f>
        <v>0</v>
      </c>
      <c r="BL152" s="17" t="s">
        <v>160</v>
      </c>
      <c r="BM152" s="249" t="s">
        <v>231</v>
      </c>
    </row>
    <row r="153" s="13" customFormat="1">
      <c r="A153" s="13"/>
      <c r="B153" s="251"/>
      <c r="C153" s="252"/>
      <c r="D153" s="253" t="s">
        <v>189</v>
      </c>
      <c r="E153" s="252"/>
      <c r="F153" s="255" t="s">
        <v>232</v>
      </c>
      <c r="G153" s="252"/>
      <c r="H153" s="256">
        <v>45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189</v>
      </c>
      <c r="AU153" s="262" t="s">
        <v>83</v>
      </c>
      <c r="AV153" s="13" t="s">
        <v>83</v>
      </c>
      <c r="AW153" s="13" t="s">
        <v>4</v>
      </c>
      <c r="AX153" s="13" t="s">
        <v>81</v>
      </c>
      <c r="AY153" s="262" t="s">
        <v>154</v>
      </c>
    </row>
    <row r="154" s="2" customFormat="1" ht="21.75" customHeight="1">
      <c r="A154" s="38"/>
      <c r="B154" s="39"/>
      <c r="C154" s="237" t="s">
        <v>233</v>
      </c>
      <c r="D154" s="237" t="s">
        <v>156</v>
      </c>
      <c r="E154" s="238" t="s">
        <v>234</v>
      </c>
      <c r="F154" s="239" t="s">
        <v>235</v>
      </c>
      <c r="G154" s="240" t="s">
        <v>159</v>
      </c>
      <c r="H154" s="241">
        <v>45</v>
      </c>
      <c r="I154" s="242"/>
      <c r="J154" s="243">
        <f>ROUND(I154*H154,2)</f>
        <v>0</v>
      </c>
      <c r="K154" s="244"/>
      <c r="L154" s="44"/>
      <c r="M154" s="245" t="s">
        <v>1</v>
      </c>
      <c r="N154" s="246" t="s">
        <v>38</v>
      </c>
      <c r="O154" s="91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9" t="s">
        <v>160</v>
      </c>
      <c r="AT154" s="249" t="s">
        <v>156</v>
      </c>
      <c r="AU154" s="249" t="s">
        <v>83</v>
      </c>
      <c r="AY154" s="17" t="s">
        <v>154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7" t="s">
        <v>81</v>
      </c>
      <c r="BK154" s="250">
        <f>ROUND(I154*H154,2)</f>
        <v>0</v>
      </c>
      <c r="BL154" s="17" t="s">
        <v>160</v>
      </c>
      <c r="BM154" s="249" t="s">
        <v>236</v>
      </c>
    </row>
    <row r="155" s="13" customFormat="1">
      <c r="A155" s="13"/>
      <c r="B155" s="251"/>
      <c r="C155" s="252"/>
      <c r="D155" s="253" t="s">
        <v>189</v>
      </c>
      <c r="E155" s="252"/>
      <c r="F155" s="255" t="s">
        <v>232</v>
      </c>
      <c r="G155" s="252"/>
      <c r="H155" s="256">
        <v>45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189</v>
      </c>
      <c r="AU155" s="262" t="s">
        <v>83</v>
      </c>
      <c r="AV155" s="13" t="s">
        <v>83</v>
      </c>
      <c r="AW155" s="13" t="s">
        <v>4</v>
      </c>
      <c r="AX155" s="13" t="s">
        <v>81</v>
      </c>
      <c r="AY155" s="262" t="s">
        <v>154</v>
      </c>
    </row>
    <row r="156" s="2" customFormat="1" ht="21.75" customHeight="1">
      <c r="A156" s="38"/>
      <c r="B156" s="39"/>
      <c r="C156" s="237" t="s">
        <v>237</v>
      </c>
      <c r="D156" s="237" t="s">
        <v>156</v>
      </c>
      <c r="E156" s="238" t="s">
        <v>238</v>
      </c>
      <c r="F156" s="239" t="s">
        <v>239</v>
      </c>
      <c r="G156" s="240" t="s">
        <v>159</v>
      </c>
      <c r="H156" s="241">
        <v>45</v>
      </c>
      <c r="I156" s="242"/>
      <c r="J156" s="243">
        <f>ROUND(I156*H156,2)</f>
        <v>0</v>
      </c>
      <c r="K156" s="244"/>
      <c r="L156" s="44"/>
      <c r="M156" s="245" t="s">
        <v>1</v>
      </c>
      <c r="N156" s="246" t="s">
        <v>38</v>
      </c>
      <c r="O156" s="91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9" t="s">
        <v>160</v>
      </c>
      <c r="AT156" s="249" t="s">
        <v>156</v>
      </c>
      <c r="AU156" s="249" t="s">
        <v>83</v>
      </c>
      <c r="AY156" s="17" t="s">
        <v>154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7" t="s">
        <v>81</v>
      </c>
      <c r="BK156" s="250">
        <f>ROUND(I156*H156,2)</f>
        <v>0</v>
      </c>
      <c r="BL156" s="17" t="s">
        <v>160</v>
      </c>
      <c r="BM156" s="249" t="s">
        <v>240</v>
      </c>
    </row>
    <row r="157" s="13" customFormat="1">
      <c r="A157" s="13"/>
      <c r="B157" s="251"/>
      <c r="C157" s="252"/>
      <c r="D157" s="253" t="s">
        <v>189</v>
      </c>
      <c r="E157" s="252"/>
      <c r="F157" s="255" t="s">
        <v>232</v>
      </c>
      <c r="G157" s="252"/>
      <c r="H157" s="256">
        <v>45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189</v>
      </c>
      <c r="AU157" s="262" t="s">
        <v>83</v>
      </c>
      <c r="AV157" s="13" t="s">
        <v>83</v>
      </c>
      <c r="AW157" s="13" t="s">
        <v>4</v>
      </c>
      <c r="AX157" s="13" t="s">
        <v>81</v>
      </c>
      <c r="AY157" s="262" t="s">
        <v>154</v>
      </c>
    </row>
    <row r="158" s="2" customFormat="1" ht="21.75" customHeight="1">
      <c r="A158" s="38"/>
      <c r="B158" s="39"/>
      <c r="C158" s="237" t="s">
        <v>241</v>
      </c>
      <c r="D158" s="237" t="s">
        <v>156</v>
      </c>
      <c r="E158" s="238" t="s">
        <v>242</v>
      </c>
      <c r="F158" s="239" t="s">
        <v>243</v>
      </c>
      <c r="G158" s="240" t="s">
        <v>209</v>
      </c>
      <c r="H158" s="241">
        <v>174.80000000000001</v>
      </c>
      <c r="I158" s="242"/>
      <c r="J158" s="243">
        <f>ROUND(I158*H158,2)</f>
        <v>0</v>
      </c>
      <c r="K158" s="244"/>
      <c r="L158" s="44"/>
      <c r="M158" s="245" t="s">
        <v>1</v>
      </c>
      <c r="N158" s="246" t="s">
        <v>38</v>
      </c>
      <c r="O158" s="91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9" t="s">
        <v>160</v>
      </c>
      <c r="AT158" s="249" t="s">
        <v>156</v>
      </c>
      <c r="AU158" s="249" t="s">
        <v>83</v>
      </c>
      <c r="AY158" s="17" t="s">
        <v>154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7" t="s">
        <v>81</v>
      </c>
      <c r="BK158" s="250">
        <f>ROUND(I158*H158,2)</f>
        <v>0</v>
      </c>
      <c r="BL158" s="17" t="s">
        <v>160</v>
      </c>
      <c r="BM158" s="249" t="s">
        <v>244</v>
      </c>
    </row>
    <row r="159" s="13" customFormat="1">
      <c r="A159" s="13"/>
      <c r="B159" s="251"/>
      <c r="C159" s="252"/>
      <c r="D159" s="253" t="s">
        <v>189</v>
      </c>
      <c r="E159" s="254" t="s">
        <v>1</v>
      </c>
      <c r="F159" s="255" t="s">
        <v>245</v>
      </c>
      <c r="G159" s="252"/>
      <c r="H159" s="256">
        <v>174.80000000000001</v>
      </c>
      <c r="I159" s="257"/>
      <c r="J159" s="252"/>
      <c r="K159" s="252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189</v>
      </c>
      <c r="AU159" s="262" t="s">
        <v>83</v>
      </c>
      <c r="AV159" s="13" t="s">
        <v>83</v>
      </c>
      <c r="AW159" s="13" t="s">
        <v>30</v>
      </c>
      <c r="AX159" s="13" t="s">
        <v>81</v>
      </c>
      <c r="AY159" s="262" t="s">
        <v>154</v>
      </c>
    </row>
    <row r="160" s="2" customFormat="1" ht="21.75" customHeight="1">
      <c r="A160" s="38"/>
      <c r="B160" s="39"/>
      <c r="C160" s="237" t="s">
        <v>7</v>
      </c>
      <c r="D160" s="237" t="s">
        <v>156</v>
      </c>
      <c r="E160" s="238" t="s">
        <v>246</v>
      </c>
      <c r="F160" s="239" t="s">
        <v>247</v>
      </c>
      <c r="G160" s="240" t="s">
        <v>248</v>
      </c>
      <c r="H160" s="241">
        <v>314.63999999999999</v>
      </c>
      <c r="I160" s="242"/>
      <c r="J160" s="243">
        <f>ROUND(I160*H160,2)</f>
        <v>0</v>
      </c>
      <c r="K160" s="244"/>
      <c r="L160" s="44"/>
      <c r="M160" s="245" t="s">
        <v>1</v>
      </c>
      <c r="N160" s="246" t="s">
        <v>38</v>
      </c>
      <c r="O160" s="91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9" t="s">
        <v>160</v>
      </c>
      <c r="AT160" s="249" t="s">
        <v>156</v>
      </c>
      <c r="AU160" s="249" t="s">
        <v>83</v>
      </c>
      <c r="AY160" s="17" t="s">
        <v>154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7" t="s">
        <v>81</v>
      </c>
      <c r="BK160" s="250">
        <f>ROUND(I160*H160,2)</f>
        <v>0</v>
      </c>
      <c r="BL160" s="17" t="s">
        <v>160</v>
      </c>
      <c r="BM160" s="249" t="s">
        <v>249</v>
      </c>
    </row>
    <row r="161" s="13" customFormat="1">
      <c r="A161" s="13"/>
      <c r="B161" s="251"/>
      <c r="C161" s="252"/>
      <c r="D161" s="253" t="s">
        <v>189</v>
      </c>
      <c r="E161" s="254" t="s">
        <v>1</v>
      </c>
      <c r="F161" s="255" t="s">
        <v>250</v>
      </c>
      <c r="G161" s="252"/>
      <c r="H161" s="256">
        <v>314.63999999999999</v>
      </c>
      <c r="I161" s="257"/>
      <c r="J161" s="252"/>
      <c r="K161" s="252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189</v>
      </c>
      <c r="AU161" s="262" t="s">
        <v>83</v>
      </c>
      <c r="AV161" s="13" t="s">
        <v>83</v>
      </c>
      <c r="AW161" s="13" t="s">
        <v>30</v>
      </c>
      <c r="AX161" s="13" t="s">
        <v>81</v>
      </c>
      <c r="AY161" s="262" t="s">
        <v>154</v>
      </c>
    </row>
    <row r="162" s="2" customFormat="1" ht="21.75" customHeight="1">
      <c r="A162" s="38"/>
      <c r="B162" s="39"/>
      <c r="C162" s="237" t="s">
        <v>251</v>
      </c>
      <c r="D162" s="237" t="s">
        <v>156</v>
      </c>
      <c r="E162" s="238" t="s">
        <v>252</v>
      </c>
      <c r="F162" s="239" t="s">
        <v>253</v>
      </c>
      <c r="G162" s="240" t="s">
        <v>209</v>
      </c>
      <c r="H162" s="241">
        <v>3.7799999999999998</v>
      </c>
      <c r="I162" s="242"/>
      <c r="J162" s="243">
        <f>ROUND(I162*H162,2)</f>
        <v>0</v>
      </c>
      <c r="K162" s="244"/>
      <c r="L162" s="44"/>
      <c r="M162" s="245" t="s">
        <v>1</v>
      </c>
      <c r="N162" s="246" t="s">
        <v>38</v>
      </c>
      <c r="O162" s="91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9" t="s">
        <v>160</v>
      </c>
      <c r="AT162" s="249" t="s">
        <v>156</v>
      </c>
      <c r="AU162" s="249" t="s">
        <v>83</v>
      </c>
      <c r="AY162" s="17" t="s">
        <v>154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7" t="s">
        <v>81</v>
      </c>
      <c r="BK162" s="250">
        <f>ROUND(I162*H162,2)</f>
        <v>0</v>
      </c>
      <c r="BL162" s="17" t="s">
        <v>160</v>
      </c>
      <c r="BM162" s="249" t="s">
        <v>254</v>
      </c>
    </row>
    <row r="163" s="13" customFormat="1">
      <c r="A163" s="13"/>
      <c r="B163" s="251"/>
      <c r="C163" s="252"/>
      <c r="D163" s="253" t="s">
        <v>189</v>
      </c>
      <c r="E163" s="254" t="s">
        <v>1</v>
      </c>
      <c r="F163" s="255" t="s">
        <v>255</v>
      </c>
      <c r="G163" s="252"/>
      <c r="H163" s="256">
        <v>3.7799999999999998</v>
      </c>
      <c r="I163" s="257"/>
      <c r="J163" s="252"/>
      <c r="K163" s="252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189</v>
      </c>
      <c r="AU163" s="262" t="s">
        <v>83</v>
      </c>
      <c r="AV163" s="13" t="s">
        <v>83</v>
      </c>
      <c r="AW163" s="13" t="s">
        <v>30</v>
      </c>
      <c r="AX163" s="13" t="s">
        <v>81</v>
      </c>
      <c r="AY163" s="262" t="s">
        <v>154</v>
      </c>
    </row>
    <row r="164" s="2" customFormat="1" ht="21.75" customHeight="1">
      <c r="A164" s="38"/>
      <c r="B164" s="39"/>
      <c r="C164" s="237" t="s">
        <v>256</v>
      </c>
      <c r="D164" s="237" t="s">
        <v>156</v>
      </c>
      <c r="E164" s="238" t="s">
        <v>257</v>
      </c>
      <c r="F164" s="239" t="s">
        <v>258</v>
      </c>
      <c r="G164" s="240" t="s">
        <v>209</v>
      </c>
      <c r="H164" s="241">
        <v>0.83999999999999997</v>
      </c>
      <c r="I164" s="242"/>
      <c r="J164" s="243">
        <f>ROUND(I164*H164,2)</f>
        <v>0</v>
      </c>
      <c r="K164" s="244"/>
      <c r="L164" s="44"/>
      <c r="M164" s="245" t="s">
        <v>1</v>
      </c>
      <c r="N164" s="246" t="s">
        <v>38</v>
      </c>
      <c r="O164" s="91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9" t="s">
        <v>160</v>
      </c>
      <c r="AT164" s="249" t="s">
        <v>156</v>
      </c>
      <c r="AU164" s="249" t="s">
        <v>83</v>
      </c>
      <c r="AY164" s="17" t="s">
        <v>154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7" t="s">
        <v>81</v>
      </c>
      <c r="BK164" s="250">
        <f>ROUND(I164*H164,2)</f>
        <v>0</v>
      </c>
      <c r="BL164" s="17" t="s">
        <v>160</v>
      </c>
      <c r="BM164" s="249" t="s">
        <v>259</v>
      </c>
    </row>
    <row r="165" s="13" customFormat="1">
      <c r="A165" s="13"/>
      <c r="B165" s="251"/>
      <c r="C165" s="252"/>
      <c r="D165" s="253" t="s">
        <v>189</v>
      </c>
      <c r="E165" s="254" t="s">
        <v>1</v>
      </c>
      <c r="F165" s="255" t="s">
        <v>260</v>
      </c>
      <c r="G165" s="252"/>
      <c r="H165" s="256">
        <v>0.83999999999999997</v>
      </c>
      <c r="I165" s="257"/>
      <c r="J165" s="252"/>
      <c r="K165" s="252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189</v>
      </c>
      <c r="AU165" s="262" t="s">
        <v>83</v>
      </c>
      <c r="AV165" s="13" t="s">
        <v>83</v>
      </c>
      <c r="AW165" s="13" t="s">
        <v>30</v>
      </c>
      <c r="AX165" s="13" t="s">
        <v>81</v>
      </c>
      <c r="AY165" s="262" t="s">
        <v>154</v>
      </c>
    </row>
    <row r="166" s="2" customFormat="1" ht="16.5" customHeight="1">
      <c r="A166" s="38"/>
      <c r="B166" s="39"/>
      <c r="C166" s="263" t="s">
        <v>261</v>
      </c>
      <c r="D166" s="263" t="s">
        <v>262</v>
      </c>
      <c r="E166" s="264" t="s">
        <v>263</v>
      </c>
      <c r="F166" s="265" t="s">
        <v>264</v>
      </c>
      <c r="G166" s="266" t="s">
        <v>248</v>
      </c>
      <c r="H166" s="267">
        <v>1.6799999999999999</v>
      </c>
      <c r="I166" s="268"/>
      <c r="J166" s="269">
        <f>ROUND(I166*H166,2)</f>
        <v>0</v>
      </c>
      <c r="K166" s="270"/>
      <c r="L166" s="271"/>
      <c r="M166" s="272" t="s">
        <v>1</v>
      </c>
      <c r="N166" s="273" t="s">
        <v>38</v>
      </c>
      <c r="O166" s="91"/>
      <c r="P166" s="247">
        <f>O166*H166</f>
        <v>0</v>
      </c>
      <c r="Q166" s="247">
        <v>1</v>
      </c>
      <c r="R166" s="247">
        <f>Q166*H166</f>
        <v>1.6799999999999999</v>
      </c>
      <c r="S166" s="247">
        <v>0</v>
      </c>
      <c r="T166" s="24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9" t="s">
        <v>185</v>
      </c>
      <c r="AT166" s="249" t="s">
        <v>262</v>
      </c>
      <c r="AU166" s="249" t="s">
        <v>83</v>
      </c>
      <c r="AY166" s="17" t="s">
        <v>154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7" t="s">
        <v>81</v>
      </c>
      <c r="BK166" s="250">
        <f>ROUND(I166*H166,2)</f>
        <v>0</v>
      </c>
      <c r="BL166" s="17" t="s">
        <v>160</v>
      </c>
      <c r="BM166" s="249" t="s">
        <v>265</v>
      </c>
    </row>
    <row r="167" s="13" customFormat="1">
      <c r="A167" s="13"/>
      <c r="B167" s="251"/>
      <c r="C167" s="252"/>
      <c r="D167" s="253" t="s">
        <v>189</v>
      </c>
      <c r="E167" s="252"/>
      <c r="F167" s="255" t="s">
        <v>266</v>
      </c>
      <c r="G167" s="252"/>
      <c r="H167" s="256">
        <v>1.6799999999999999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189</v>
      </c>
      <c r="AU167" s="262" t="s">
        <v>83</v>
      </c>
      <c r="AV167" s="13" t="s">
        <v>83</v>
      </c>
      <c r="AW167" s="13" t="s">
        <v>4</v>
      </c>
      <c r="AX167" s="13" t="s">
        <v>81</v>
      </c>
      <c r="AY167" s="262" t="s">
        <v>154</v>
      </c>
    </row>
    <row r="168" s="2" customFormat="1" ht="21.75" customHeight="1">
      <c r="A168" s="38"/>
      <c r="B168" s="39"/>
      <c r="C168" s="237" t="s">
        <v>267</v>
      </c>
      <c r="D168" s="237" t="s">
        <v>156</v>
      </c>
      <c r="E168" s="238" t="s">
        <v>268</v>
      </c>
      <c r="F168" s="239" t="s">
        <v>269</v>
      </c>
      <c r="G168" s="240" t="s">
        <v>168</v>
      </c>
      <c r="H168" s="241">
        <v>875</v>
      </c>
      <c r="I168" s="242"/>
      <c r="J168" s="243">
        <f>ROUND(I168*H168,2)</f>
        <v>0</v>
      </c>
      <c r="K168" s="244"/>
      <c r="L168" s="44"/>
      <c r="M168" s="245" t="s">
        <v>1</v>
      </c>
      <c r="N168" s="246" t="s">
        <v>38</v>
      </c>
      <c r="O168" s="91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9" t="s">
        <v>160</v>
      </c>
      <c r="AT168" s="249" t="s">
        <v>156</v>
      </c>
      <c r="AU168" s="249" t="s">
        <v>83</v>
      </c>
      <c r="AY168" s="17" t="s">
        <v>154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7" t="s">
        <v>81</v>
      </c>
      <c r="BK168" s="250">
        <f>ROUND(I168*H168,2)</f>
        <v>0</v>
      </c>
      <c r="BL168" s="17" t="s">
        <v>160</v>
      </c>
      <c r="BM168" s="249" t="s">
        <v>270</v>
      </c>
    </row>
    <row r="169" s="13" customFormat="1">
      <c r="A169" s="13"/>
      <c r="B169" s="251"/>
      <c r="C169" s="252"/>
      <c r="D169" s="253" t="s">
        <v>189</v>
      </c>
      <c r="E169" s="254" t="s">
        <v>1</v>
      </c>
      <c r="F169" s="255" t="s">
        <v>271</v>
      </c>
      <c r="G169" s="252"/>
      <c r="H169" s="256">
        <v>875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189</v>
      </c>
      <c r="AU169" s="262" t="s">
        <v>83</v>
      </c>
      <c r="AV169" s="13" t="s">
        <v>83</v>
      </c>
      <c r="AW169" s="13" t="s">
        <v>30</v>
      </c>
      <c r="AX169" s="13" t="s">
        <v>81</v>
      </c>
      <c r="AY169" s="262" t="s">
        <v>154</v>
      </c>
    </row>
    <row r="170" s="12" customFormat="1" ht="22.8" customHeight="1">
      <c r="A170" s="12"/>
      <c r="B170" s="221"/>
      <c r="C170" s="222"/>
      <c r="D170" s="223" t="s">
        <v>72</v>
      </c>
      <c r="E170" s="235" t="s">
        <v>272</v>
      </c>
      <c r="F170" s="235" t="s">
        <v>273</v>
      </c>
      <c r="G170" s="222"/>
      <c r="H170" s="222"/>
      <c r="I170" s="225"/>
      <c r="J170" s="236">
        <f>BK170</f>
        <v>0</v>
      </c>
      <c r="K170" s="222"/>
      <c r="L170" s="227"/>
      <c r="M170" s="228"/>
      <c r="N170" s="229"/>
      <c r="O170" s="229"/>
      <c r="P170" s="230">
        <f>SUM(P171:P184)</f>
        <v>0</v>
      </c>
      <c r="Q170" s="229"/>
      <c r="R170" s="230">
        <f>SUM(R171:R184)</f>
        <v>0.12342</v>
      </c>
      <c r="S170" s="229"/>
      <c r="T170" s="231">
        <f>SUM(T171:T184)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2" t="s">
        <v>81</v>
      </c>
      <c r="AT170" s="233" t="s">
        <v>72</v>
      </c>
      <c r="AU170" s="233" t="s">
        <v>81</v>
      </c>
      <c r="AY170" s="232" t="s">
        <v>154</v>
      </c>
      <c r="BK170" s="234">
        <f>SUM(BK171:BK184)</f>
        <v>0</v>
      </c>
    </row>
    <row r="171" s="2" customFormat="1" ht="33" customHeight="1">
      <c r="A171" s="38"/>
      <c r="B171" s="39"/>
      <c r="C171" s="237" t="s">
        <v>274</v>
      </c>
      <c r="D171" s="237" t="s">
        <v>156</v>
      </c>
      <c r="E171" s="238" t="s">
        <v>207</v>
      </c>
      <c r="F171" s="239" t="s">
        <v>208</v>
      </c>
      <c r="G171" s="240" t="s">
        <v>209</v>
      </c>
      <c r="H171" s="241">
        <v>66</v>
      </c>
      <c r="I171" s="242"/>
      <c r="J171" s="243">
        <f>ROUND(I171*H171,2)</f>
        <v>0</v>
      </c>
      <c r="K171" s="244"/>
      <c r="L171" s="44"/>
      <c r="M171" s="245" t="s">
        <v>1</v>
      </c>
      <c r="N171" s="246" t="s">
        <v>38</v>
      </c>
      <c r="O171" s="91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9" t="s">
        <v>160</v>
      </c>
      <c r="AT171" s="249" t="s">
        <v>156</v>
      </c>
      <c r="AU171" s="249" t="s">
        <v>83</v>
      </c>
      <c r="AY171" s="17" t="s">
        <v>154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7" t="s">
        <v>81</v>
      </c>
      <c r="BK171" s="250">
        <f>ROUND(I171*H171,2)</f>
        <v>0</v>
      </c>
      <c r="BL171" s="17" t="s">
        <v>160</v>
      </c>
      <c r="BM171" s="249" t="s">
        <v>275</v>
      </c>
    </row>
    <row r="172" s="13" customFormat="1">
      <c r="A172" s="13"/>
      <c r="B172" s="251"/>
      <c r="C172" s="252"/>
      <c r="D172" s="253" t="s">
        <v>189</v>
      </c>
      <c r="E172" s="254" t="s">
        <v>1</v>
      </c>
      <c r="F172" s="255" t="s">
        <v>276</v>
      </c>
      <c r="G172" s="252"/>
      <c r="H172" s="256">
        <v>66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189</v>
      </c>
      <c r="AU172" s="262" t="s">
        <v>83</v>
      </c>
      <c r="AV172" s="13" t="s">
        <v>83</v>
      </c>
      <c r="AW172" s="13" t="s">
        <v>30</v>
      </c>
      <c r="AX172" s="13" t="s">
        <v>81</v>
      </c>
      <c r="AY172" s="262" t="s">
        <v>154</v>
      </c>
    </row>
    <row r="173" s="2" customFormat="1" ht="21.75" customHeight="1">
      <c r="A173" s="38"/>
      <c r="B173" s="39"/>
      <c r="C173" s="237" t="s">
        <v>277</v>
      </c>
      <c r="D173" s="237" t="s">
        <v>156</v>
      </c>
      <c r="E173" s="238" t="s">
        <v>242</v>
      </c>
      <c r="F173" s="239" t="s">
        <v>243</v>
      </c>
      <c r="G173" s="240" t="s">
        <v>209</v>
      </c>
      <c r="H173" s="241">
        <v>66</v>
      </c>
      <c r="I173" s="242"/>
      <c r="J173" s="243">
        <f>ROUND(I173*H173,2)</f>
        <v>0</v>
      </c>
      <c r="K173" s="244"/>
      <c r="L173" s="44"/>
      <c r="M173" s="245" t="s">
        <v>1</v>
      </c>
      <c r="N173" s="246" t="s">
        <v>38</v>
      </c>
      <c r="O173" s="91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9" t="s">
        <v>160</v>
      </c>
      <c r="AT173" s="249" t="s">
        <v>156</v>
      </c>
      <c r="AU173" s="249" t="s">
        <v>83</v>
      </c>
      <c r="AY173" s="17" t="s">
        <v>154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7" t="s">
        <v>81</v>
      </c>
      <c r="BK173" s="250">
        <f>ROUND(I173*H173,2)</f>
        <v>0</v>
      </c>
      <c r="BL173" s="17" t="s">
        <v>160</v>
      </c>
      <c r="BM173" s="249" t="s">
        <v>278</v>
      </c>
    </row>
    <row r="174" s="13" customFormat="1">
      <c r="A174" s="13"/>
      <c r="B174" s="251"/>
      <c r="C174" s="252"/>
      <c r="D174" s="253" t="s">
        <v>189</v>
      </c>
      <c r="E174" s="254" t="s">
        <v>1</v>
      </c>
      <c r="F174" s="255" t="s">
        <v>276</v>
      </c>
      <c r="G174" s="252"/>
      <c r="H174" s="256">
        <v>66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189</v>
      </c>
      <c r="AU174" s="262" t="s">
        <v>83</v>
      </c>
      <c r="AV174" s="13" t="s">
        <v>83</v>
      </c>
      <c r="AW174" s="13" t="s">
        <v>30</v>
      </c>
      <c r="AX174" s="13" t="s">
        <v>81</v>
      </c>
      <c r="AY174" s="262" t="s">
        <v>154</v>
      </c>
    </row>
    <row r="175" s="2" customFormat="1" ht="21.75" customHeight="1">
      <c r="A175" s="38"/>
      <c r="B175" s="39"/>
      <c r="C175" s="237" t="s">
        <v>279</v>
      </c>
      <c r="D175" s="237" t="s">
        <v>156</v>
      </c>
      <c r="E175" s="238" t="s">
        <v>246</v>
      </c>
      <c r="F175" s="239" t="s">
        <v>247</v>
      </c>
      <c r="G175" s="240" t="s">
        <v>248</v>
      </c>
      <c r="H175" s="241">
        <v>118.8</v>
      </c>
      <c r="I175" s="242"/>
      <c r="J175" s="243">
        <f>ROUND(I175*H175,2)</f>
        <v>0</v>
      </c>
      <c r="K175" s="244"/>
      <c r="L175" s="44"/>
      <c r="M175" s="245" t="s">
        <v>1</v>
      </c>
      <c r="N175" s="246" t="s">
        <v>38</v>
      </c>
      <c r="O175" s="91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9" t="s">
        <v>160</v>
      </c>
      <c r="AT175" s="249" t="s">
        <v>156</v>
      </c>
      <c r="AU175" s="249" t="s">
        <v>83</v>
      </c>
      <c r="AY175" s="17" t="s">
        <v>154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7" t="s">
        <v>81</v>
      </c>
      <c r="BK175" s="250">
        <f>ROUND(I175*H175,2)</f>
        <v>0</v>
      </c>
      <c r="BL175" s="17" t="s">
        <v>160</v>
      </c>
      <c r="BM175" s="249" t="s">
        <v>280</v>
      </c>
    </row>
    <row r="176" s="13" customFormat="1">
      <c r="A176" s="13"/>
      <c r="B176" s="251"/>
      <c r="C176" s="252"/>
      <c r="D176" s="253" t="s">
        <v>189</v>
      </c>
      <c r="E176" s="254" t="s">
        <v>1</v>
      </c>
      <c r="F176" s="255" t="s">
        <v>281</v>
      </c>
      <c r="G176" s="252"/>
      <c r="H176" s="256">
        <v>118.8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189</v>
      </c>
      <c r="AU176" s="262" t="s">
        <v>83</v>
      </c>
      <c r="AV176" s="13" t="s">
        <v>83</v>
      </c>
      <c r="AW176" s="13" t="s">
        <v>30</v>
      </c>
      <c r="AX176" s="13" t="s">
        <v>81</v>
      </c>
      <c r="AY176" s="262" t="s">
        <v>154</v>
      </c>
    </row>
    <row r="177" s="2" customFormat="1" ht="21.75" customHeight="1">
      <c r="A177" s="38"/>
      <c r="B177" s="39"/>
      <c r="C177" s="237" t="s">
        <v>282</v>
      </c>
      <c r="D177" s="237" t="s">
        <v>156</v>
      </c>
      <c r="E177" s="238" t="s">
        <v>268</v>
      </c>
      <c r="F177" s="239" t="s">
        <v>269</v>
      </c>
      <c r="G177" s="240" t="s">
        <v>168</v>
      </c>
      <c r="H177" s="241">
        <v>220</v>
      </c>
      <c r="I177" s="242"/>
      <c r="J177" s="243">
        <f>ROUND(I177*H177,2)</f>
        <v>0</v>
      </c>
      <c r="K177" s="244"/>
      <c r="L177" s="44"/>
      <c r="M177" s="245" t="s">
        <v>1</v>
      </c>
      <c r="N177" s="246" t="s">
        <v>38</v>
      </c>
      <c r="O177" s="91"/>
      <c r="P177" s="247">
        <f>O177*H177</f>
        <v>0</v>
      </c>
      <c r="Q177" s="247">
        <v>0</v>
      </c>
      <c r="R177" s="247">
        <f>Q177*H177</f>
        <v>0</v>
      </c>
      <c r="S177" s="247">
        <v>0</v>
      </c>
      <c r="T177" s="24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9" t="s">
        <v>160</v>
      </c>
      <c r="AT177" s="249" t="s">
        <v>156</v>
      </c>
      <c r="AU177" s="249" t="s">
        <v>83</v>
      </c>
      <c r="AY177" s="17" t="s">
        <v>154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7" t="s">
        <v>81</v>
      </c>
      <c r="BK177" s="250">
        <f>ROUND(I177*H177,2)</f>
        <v>0</v>
      </c>
      <c r="BL177" s="17" t="s">
        <v>160</v>
      </c>
      <c r="BM177" s="249" t="s">
        <v>283</v>
      </c>
    </row>
    <row r="178" s="13" customFormat="1">
      <c r="A178" s="13"/>
      <c r="B178" s="251"/>
      <c r="C178" s="252"/>
      <c r="D178" s="253" t="s">
        <v>189</v>
      </c>
      <c r="E178" s="254" t="s">
        <v>1</v>
      </c>
      <c r="F178" s="255" t="s">
        <v>114</v>
      </c>
      <c r="G178" s="252"/>
      <c r="H178" s="256">
        <v>220</v>
      </c>
      <c r="I178" s="257"/>
      <c r="J178" s="252"/>
      <c r="K178" s="252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189</v>
      </c>
      <c r="AU178" s="262" t="s">
        <v>83</v>
      </c>
      <c r="AV178" s="13" t="s">
        <v>83</v>
      </c>
      <c r="AW178" s="13" t="s">
        <v>30</v>
      </c>
      <c r="AX178" s="13" t="s">
        <v>81</v>
      </c>
      <c r="AY178" s="262" t="s">
        <v>154</v>
      </c>
    </row>
    <row r="179" s="2" customFormat="1" ht="16.5" customHeight="1">
      <c r="A179" s="38"/>
      <c r="B179" s="39"/>
      <c r="C179" s="237" t="s">
        <v>284</v>
      </c>
      <c r="D179" s="237" t="s">
        <v>156</v>
      </c>
      <c r="E179" s="238" t="s">
        <v>285</v>
      </c>
      <c r="F179" s="239" t="s">
        <v>286</v>
      </c>
      <c r="G179" s="240" t="s">
        <v>168</v>
      </c>
      <c r="H179" s="241">
        <v>220</v>
      </c>
      <c r="I179" s="242"/>
      <c r="J179" s="243">
        <f>ROUND(I179*H179,2)</f>
        <v>0</v>
      </c>
      <c r="K179" s="244"/>
      <c r="L179" s="44"/>
      <c r="M179" s="245" t="s">
        <v>1</v>
      </c>
      <c r="N179" s="246" t="s">
        <v>38</v>
      </c>
      <c r="O179" s="91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9" t="s">
        <v>160</v>
      </c>
      <c r="AT179" s="249" t="s">
        <v>156</v>
      </c>
      <c r="AU179" s="249" t="s">
        <v>83</v>
      </c>
      <c r="AY179" s="17" t="s">
        <v>154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7" t="s">
        <v>81</v>
      </c>
      <c r="BK179" s="250">
        <f>ROUND(I179*H179,2)</f>
        <v>0</v>
      </c>
      <c r="BL179" s="17" t="s">
        <v>160</v>
      </c>
      <c r="BM179" s="249" t="s">
        <v>287</v>
      </c>
    </row>
    <row r="180" s="13" customFormat="1">
      <c r="A180" s="13"/>
      <c r="B180" s="251"/>
      <c r="C180" s="252"/>
      <c r="D180" s="253" t="s">
        <v>189</v>
      </c>
      <c r="E180" s="254" t="s">
        <v>1</v>
      </c>
      <c r="F180" s="255" t="s">
        <v>114</v>
      </c>
      <c r="G180" s="252"/>
      <c r="H180" s="256">
        <v>220</v>
      </c>
      <c r="I180" s="257"/>
      <c r="J180" s="252"/>
      <c r="K180" s="252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189</v>
      </c>
      <c r="AU180" s="262" t="s">
        <v>83</v>
      </c>
      <c r="AV180" s="13" t="s">
        <v>83</v>
      </c>
      <c r="AW180" s="13" t="s">
        <v>30</v>
      </c>
      <c r="AX180" s="13" t="s">
        <v>81</v>
      </c>
      <c r="AY180" s="262" t="s">
        <v>154</v>
      </c>
    </row>
    <row r="181" s="2" customFormat="1" ht="16.5" customHeight="1">
      <c r="A181" s="38"/>
      <c r="B181" s="39"/>
      <c r="C181" s="237" t="s">
        <v>288</v>
      </c>
      <c r="D181" s="237" t="s">
        <v>156</v>
      </c>
      <c r="E181" s="238" t="s">
        <v>289</v>
      </c>
      <c r="F181" s="239" t="s">
        <v>290</v>
      </c>
      <c r="G181" s="240" t="s">
        <v>168</v>
      </c>
      <c r="H181" s="241">
        <v>220</v>
      </c>
      <c r="I181" s="242"/>
      <c r="J181" s="243">
        <f>ROUND(I181*H181,2)</f>
        <v>0</v>
      </c>
      <c r="K181" s="244"/>
      <c r="L181" s="44"/>
      <c r="M181" s="245" t="s">
        <v>1</v>
      </c>
      <c r="N181" s="246" t="s">
        <v>38</v>
      </c>
      <c r="O181" s="91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9" t="s">
        <v>160</v>
      </c>
      <c r="AT181" s="249" t="s">
        <v>156</v>
      </c>
      <c r="AU181" s="249" t="s">
        <v>83</v>
      </c>
      <c r="AY181" s="17" t="s">
        <v>154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7" t="s">
        <v>81</v>
      </c>
      <c r="BK181" s="250">
        <f>ROUND(I181*H181,2)</f>
        <v>0</v>
      </c>
      <c r="BL181" s="17" t="s">
        <v>160</v>
      </c>
      <c r="BM181" s="249" t="s">
        <v>291</v>
      </c>
    </row>
    <row r="182" s="13" customFormat="1">
      <c r="A182" s="13"/>
      <c r="B182" s="251"/>
      <c r="C182" s="252"/>
      <c r="D182" s="253" t="s">
        <v>189</v>
      </c>
      <c r="E182" s="254" t="s">
        <v>114</v>
      </c>
      <c r="F182" s="255" t="s">
        <v>292</v>
      </c>
      <c r="G182" s="252"/>
      <c r="H182" s="256">
        <v>220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189</v>
      </c>
      <c r="AU182" s="262" t="s">
        <v>83</v>
      </c>
      <c r="AV182" s="13" t="s">
        <v>83</v>
      </c>
      <c r="AW182" s="13" t="s">
        <v>30</v>
      </c>
      <c r="AX182" s="13" t="s">
        <v>81</v>
      </c>
      <c r="AY182" s="262" t="s">
        <v>154</v>
      </c>
    </row>
    <row r="183" s="2" customFormat="1" ht="21.75" customHeight="1">
      <c r="A183" s="38"/>
      <c r="B183" s="39"/>
      <c r="C183" s="237" t="s">
        <v>293</v>
      </c>
      <c r="D183" s="237" t="s">
        <v>156</v>
      </c>
      <c r="E183" s="238" t="s">
        <v>294</v>
      </c>
      <c r="F183" s="239" t="s">
        <v>295</v>
      </c>
      <c r="G183" s="240" t="s">
        <v>168</v>
      </c>
      <c r="H183" s="241">
        <v>242</v>
      </c>
      <c r="I183" s="242"/>
      <c r="J183" s="243">
        <f>ROUND(I183*H183,2)</f>
        <v>0</v>
      </c>
      <c r="K183" s="244"/>
      <c r="L183" s="44"/>
      <c r="M183" s="245" t="s">
        <v>1</v>
      </c>
      <c r="N183" s="246" t="s">
        <v>38</v>
      </c>
      <c r="O183" s="91"/>
      <c r="P183" s="247">
        <f>O183*H183</f>
        <v>0</v>
      </c>
      <c r="Q183" s="247">
        <v>0.00051000000000000004</v>
      </c>
      <c r="R183" s="247">
        <f>Q183*H183</f>
        <v>0.12342</v>
      </c>
      <c r="S183" s="247">
        <v>0</v>
      </c>
      <c r="T183" s="24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9" t="s">
        <v>160</v>
      </c>
      <c r="AT183" s="249" t="s">
        <v>156</v>
      </c>
      <c r="AU183" s="249" t="s">
        <v>83</v>
      </c>
      <c r="AY183" s="17" t="s">
        <v>154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7" t="s">
        <v>81</v>
      </c>
      <c r="BK183" s="250">
        <f>ROUND(I183*H183,2)</f>
        <v>0</v>
      </c>
      <c r="BL183" s="17" t="s">
        <v>160</v>
      </c>
      <c r="BM183" s="249" t="s">
        <v>296</v>
      </c>
    </row>
    <row r="184" s="13" customFormat="1">
      <c r="A184" s="13"/>
      <c r="B184" s="251"/>
      <c r="C184" s="252"/>
      <c r="D184" s="253" t="s">
        <v>189</v>
      </c>
      <c r="E184" s="254" t="s">
        <v>1</v>
      </c>
      <c r="F184" s="255" t="s">
        <v>297</v>
      </c>
      <c r="G184" s="252"/>
      <c r="H184" s="256">
        <v>242</v>
      </c>
      <c r="I184" s="257"/>
      <c r="J184" s="252"/>
      <c r="K184" s="252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189</v>
      </c>
      <c r="AU184" s="262" t="s">
        <v>83</v>
      </c>
      <c r="AV184" s="13" t="s">
        <v>83</v>
      </c>
      <c r="AW184" s="13" t="s">
        <v>30</v>
      </c>
      <c r="AX184" s="13" t="s">
        <v>81</v>
      </c>
      <c r="AY184" s="262" t="s">
        <v>154</v>
      </c>
    </row>
    <row r="185" s="12" customFormat="1" ht="22.8" customHeight="1">
      <c r="A185" s="12"/>
      <c r="B185" s="221"/>
      <c r="C185" s="222"/>
      <c r="D185" s="223" t="s">
        <v>72</v>
      </c>
      <c r="E185" s="235" t="s">
        <v>298</v>
      </c>
      <c r="F185" s="235" t="s">
        <v>299</v>
      </c>
      <c r="G185" s="222"/>
      <c r="H185" s="222"/>
      <c r="I185" s="225"/>
      <c r="J185" s="236">
        <f>BK185</f>
        <v>0</v>
      </c>
      <c r="K185" s="222"/>
      <c r="L185" s="227"/>
      <c r="M185" s="228"/>
      <c r="N185" s="229"/>
      <c r="O185" s="229"/>
      <c r="P185" s="230">
        <f>SUM(P186:P213)</f>
        <v>0</v>
      </c>
      <c r="Q185" s="229"/>
      <c r="R185" s="230">
        <f>SUM(R186:R213)</f>
        <v>3.376925</v>
      </c>
      <c r="S185" s="229"/>
      <c r="T185" s="231">
        <f>SUM(T186:T213)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2" t="s">
        <v>81</v>
      </c>
      <c r="AT185" s="233" t="s">
        <v>72</v>
      </c>
      <c r="AU185" s="233" t="s">
        <v>81</v>
      </c>
      <c r="AY185" s="232" t="s">
        <v>154</v>
      </c>
      <c r="BK185" s="234">
        <f>SUM(BK186:BK213)</f>
        <v>0</v>
      </c>
    </row>
    <row r="186" s="2" customFormat="1" ht="21.75" customHeight="1">
      <c r="A186" s="38"/>
      <c r="B186" s="39"/>
      <c r="C186" s="237" t="s">
        <v>300</v>
      </c>
      <c r="D186" s="237" t="s">
        <v>156</v>
      </c>
      <c r="E186" s="238" t="s">
        <v>301</v>
      </c>
      <c r="F186" s="239" t="s">
        <v>302</v>
      </c>
      <c r="G186" s="240" t="s">
        <v>168</v>
      </c>
      <c r="H186" s="241">
        <v>202</v>
      </c>
      <c r="I186" s="242"/>
      <c r="J186" s="243">
        <f>ROUND(I186*H186,2)</f>
        <v>0</v>
      </c>
      <c r="K186" s="244"/>
      <c r="L186" s="44"/>
      <c r="M186" s="245" t="s">
        <v>1</v>
      </c>
      <c r="N186" s="246" t="s">
        <v>38</v>
      </c>
      <c r="O186" s="91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9" t="s">
        <v>160</v>
      </c>
      <c r="AT186" s="249" t="s">
        <v>156</v>
      </c>
      <c r="AU186" s="249" t="s">
        <v>83</v>
      </c>
      <c r="AY186" s="17" t="s">
        <v>154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7" t="s">
        <v>81</v>
      </c>
      <c r="BK186" s="250">
        <f>ROUND(I186*H186,2)</f>
        <v>0</v>
      </c>
      <c r="BL186" s="17" t="s">
        <v>160</v>
      </c>
      <c r="BM186" s="249" t="s">
        <v>303</v>
      </c>
    </row>
    <row r="187" s="13" customFormat="1">
      <c r="A187" s="13"/>
      <c r="B187" s="251"/>
      <c r="C187" s="252"/>
      <c r="D187" s="253" t="s">
        <v>189</v>
      </c>
      <c r="E187" s="254" t="s">
        <v>120</v>
      </c>
      <c r="F187" s="255" t="s">
        <v>122</v>
      </c>
      <c r="G187" s="252"/>
      <c r="H187" s="256">
        <v>67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189</v>
      </c>
      <c r="AU187" s="262" t="s">
        <v>83</v>
      </c>
      <c r="AV187" s="13" t="s">
        <v>83</v>
      </c>
      <c r="AW187" s="13" t="s">
        <v>30</v>
      </c>
      <c r="AX187" s="13" t="s">
        <v>73</v>
      </c>
      <c r="AY187" s="262" t="s">
        <v>154</v>
      </c>
    </row>
    <row r="188" s="13" customFormat="1">
      <c r="A188" s="13"/>
      <c r="B188" s="251"/>
      <c r="C188" s="252"/>
      <c r="D188" s="253" t="s">
        <v>189</v>
      </c>
      <c r="E188" s="254" t="s">
        <v>117</v>
      </c>
      <c r="F188" s="255" t="s">
        <v>304</v>
      </c>
      <c r="G188" s="252"/>
      <c r="H188" s="256">
        <v>135</v>
      </c>
      <c r="I188" s="257"/>
      <c r="J188" s="252"/>
      <c r="K188" s="252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189</v>
      </c>
      <c r="AU188" s="262" t="s">
        <v>83</v>
      </c>
      <c r="AV188" s="13" t="s">
        <v>83</v>
      </c>
      <c r="AW188" s="13" t="s">
        <v>30</v>
      </c>
      <c r="AX188" s="13" t="s">
        <v>73</v>
      </c>
      <c r="AY188" s="262" t="s">
        <v>154</v>
      </c>
    </row>
    <row r="189" s="14" customFormat="1">
      <c r="A189" s="14"/>
      <c r="B189" s="274"/>
      <c r="C189" s="275"/>
      <c r="D189" s="253" t="s">
        <v>189</v>
      </c>
      <c r="E189" s="276" t="s">
        <v>1</v>
      </c>
      <c r="F189" s="277" t="s">
        <v>305</v>
      </c>
      <c r="G189" s="275"/>
      <c r="H189" s="278">
        <v>202</v>
      </c>
      <c r="I189" s="279"/>
      <c r="J189" s="275"/>
      <c r="K189" s="275"/>
      <c r="L189" s="280"/>
      <c r="M189" s="281"/>
      <c r="N189" s="282"/>
      <c r="O189" s="282"/>
      <c r="P189" s="282"/>
      <c r="Q189" s="282"/>
      <c r="R189" s="282"/>
      <c r="S189" s="282"/>
      <c r="T189" s="28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4" t="s">
        <v>189</v>
      </c>
      <c r="AU189" s="284" t="s">
        <v>83</v>
      </c>
      <c r="AV189" s="14" t="s">
        <v>160</v>
      </c>
      <c r="AW189" s="14" t="s">
        <v>30</v>
      </c>
      <c r="AX189" s="14" t="s">
        <v>81</v>
      </c>
      <c r="AY189" s="284" t="s">
        <v>154</v>
      </c>
    </row>
    <row r="190" s="2" customFormat="1" ht="21.75" customHeight="1">
      <c r="A190" s="38"/>
      <c r="B190" s="39"/>
      <c r="C190" s="237" t="s">
        <v>306</v>
      </c>
      <c r="D190" s="237" t="s">
        <v>156</v>
      </c>
      <c r="E190" s="238" t="s">
        <v>307</v>
      </c>
      <c r="F190" s="239" t="s">
        <v>308</v>
      </c>
      <c r="G190" s="240" t="s">
        <v>168</v>
      </c>
      <c r="H190" s="241">
        <v>135</v>
      </c>
      <c r="I190" s="242"/>
      <c r="J190" s="243">
        <f>ROUND(I190*H190,2)</f>
        <v>0</v>
      </c>
      <c r="K190" s="244"/>
      <c r="L190" s="44"/>
      <c r="M190" s="245" t="s">
        <v>1</v>
      </c>
      <c r="N190" s="246" t="s">
        <v>38</v>
      </c>
      <c r="O190" s="91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9" t="s">
        <v>160</v>
      </c>
      <c r="AT190" s="249" t="s">
        <v>156</v>
      </c>
      <c r="AU190" s="249" t="s">
        <v>83</v>
      </c>
      <c r="AY190" s="17" t="s">
        <v>154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7" t="s">
        <v>81</v>
      </c>
      <c r="BK190" s="250">
        <f>ROUND(I190*H190,2)</f>
        <v>0</v>
      </c>
      <c r="BL190" s="17" t="s">
        <v>160</v>
      </c>
      <c r="BM190" s="249" t="s">
        <v>309</v>
      </c>
    </row>
    <row r="191" s="13" customFormat="1">
      <c r="A191" s="13"/>
      <c r="B191" s="251"/>
      <c r="C191" s="252"/>
      <c r="D191" s="253" t="s">
        <v>189</v>
      </c>
      <c r="E191" s="254" t="s">
        <v>1</v>
      </c>
      <c r="F191" s="255" t="s">
        <v>117</v>
      </c>
      <c r="G191" s="252"/>
      <c r="H191" s="256">
        <v>135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189</v>
      </c>
      <c r="AU191" s="262" t="s">
        <v>83</v>
      </c>
      <c r="AV191" s="13" t="s">
        <v>83</v>
      </c>
      <c r="AW191" s="13" t="s">
        <v>30</v>
      </c>
      <c r="AX191" s="13" t="s">
        <v>81</v>
      </c>
      <c r="AY191" s="262" t="s">
        <v>154</v>
      </c>
    </row>
    <row r="192" s="2" customFormat="1" ht="16.5" customHeight="1">
      <c r="A192" s="38"/>
      <c r="B192" s="39"/>
      <c r="C192" s="263" t="s">
        <v>310</v>
      </c>
      <c r="D192" s="263" t="s">
        <v>262</v>
      </c>
      <c r="E192" s="264" t="s">
        <v>311</v>
      </c>
      <c r="F192" s="265" t="s">
        <v>312</v>
      </c>
      <c r="G192" s="266" t="s">
        <v>313</v>
      </c>
      <c r="H192" s="267">
        <v>2.0249999999999999</v>
      </c>
      <c r="I192" s="268"/>
      <c r="J192" s="269">
        <f>ROUND(I192*H192,2)</f>
        <v>0</v>
      </c>
      <c r="K192" s="270"/>
      <c r="L192" s="271"/>
      <c r="M192" s="272" t="s">
        <v>1</v>
      </c>
      <c r="N192" s="273" t="s">
        <v>38</v>
      </c>
      <c r="O192" s="91"/>
      <c r="P192" s="247">
        <f>O192*H192</f>
        <v>0</v>
      </c>
      <c r="Q192" s="247">
        <v>0.001</v>
      </c>
      <c r="R192" s="247">
        <f>Q192*H192</f>
        <v>0.0020249999999999999</v>
      </c>
      <c r="S192" s="247">
        <v>0</v>
      </c>
      <c r="T192" s="24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9" t="s">
        <v>185</v>
      </c>
      <c r="AT192" s="249" t="s">
        <v>262</v>
      </c>
      <c r="AU192" s="249" t="s">
        <v>83</v>
      </c>
      <c r="AY192" s="17" t="s">
        <v>154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7" t="s">
        <v>81</v>
      </c>
      <c r="BK192" s="250">
        <f>ROUND(I192*H192,2)</f>
        <v>0</v>
      </c>
      <c r="BL192" s="17" t="s">
        <v>160</v>
      </c>
      <c r="BM192" s="249" t="s">
        <v>314</v>
      </c>
    </row>
    <row r="193" s="13" customFormat="1">
      <c r="A193" s="13"/>
      <c r="B193" s="251"/>
      <c r="C193" s="252"/>
      <c r="D193" s="253" t="s">
        <v>189</v>
      </c>
      <c r="E193" s="252"/>
      <c r="F193" s="255" t="s">
        <v>315</v>
      </c>
      <c r="G193" s="252"/>
      <c r="H193" s="256">
        <v>2.0249999999999999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189</v>
      </c>
      <c r="AU193" s="262" t="s">
        <v>83</v>
      </c>
      <c r="AV193" s="13" t="s">
        <v>83</v>
      </c>
      <c r="AW193" s="13" t="s">
        <v>4</v>
      </c>
      <c r="AX193" s="13" t="s">
        <v>81</v>
      </c>
      <c r="AY193" s="262" t="s">
        <v>154</v>
      </c>
    </row>
    <row r="194" s="2" customFormat="1" ht="21.75" customHeight="1">
      <c r="A194" s="38"/>
      <c r="B194" s="39"/>
      <c r="C194" s="237" t="s">
        <v>316</v>
      </c>
      <c r="D194" s="237" t="s">
        <v>156</v>
      </c>
      <c r="E194" s="238" t="s">
        <v>317</v>
      </c>
      <c r="F194" s="239" t="s">
        <v>318</v>
      </c>
      <c r="G194" s="240" t="s">
        <v>168</v>
      </c>
      <c r="H194" s="241">
        <v>135</v>
      </c>
      <c r="I194" s="242"/>
      <c r="J194" s="243">
        <f>ROUND(I194*H194,2)</f>
        <v>0</v>
      </c>
      <c r="K194" s="244"/>
      <c r="L194" s="44"/>
      <c r="M194" s="245" t="s">
        <v>1</v>
      </c>
      <c r="N194" s="246" t="s">
        <v>38</v>
      </c>
      <c r="O194" s="91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9" t="s">
        <v>160</v>
      </c>
      <c r="AT194" s="249" t="s">
        <v>156</v>
      </c>
      <c r="AU194" s="249" t="s">
        <v>83</v>
      </c>
      <c r="AY194" s="17" t="s">
        <v>154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7" t="s">
        <v>81</v>
      </c>
      <c r="BK194" s="250">
        <f>ROUND(I194*H194,2)</f>
        <v>0</v>
      </c>
      <c r="BL194" s="17" t="s">
        <v>160</v>
      </c>
      <c r="BM194" s="249" t="s">
        <v>319</v>
      </c>
    </row>
    <row r="195" s="13" customFormat="1">
      <c r="A195" s="13"/>
      <c r="B195" s="251"/>
      <c r="C195" s="252"/>
      <c r="D195" s="253" t="s">
        <v>189</v>
      </c>
      <c r="E195" s="254" t="s">
        <v>1</v>
      </c>
      <c r="F195" s="255" t="s">
        <v>117</v>
      </c>
      <c r="G195" s="252"/>
      <c r="H195" s="256">
        <v>135</v>
      </c>
      <c r="I195" s="257"/>
      <c r="J195" s="252"/>
      <c r="K195" s="252"/>
      <c r="L195" s="258"/>
      <c r="M195" s="259"/>
      <c r="N195" s="260"/>
      <c r="O195" s="260"/>
      <c r="P195" s="260"/>
      <c r="Q195" s="260"/>
      <c r="R195" s="260"/>
      <c r="S195" s="260"/>
      <c r="T195" s="26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2" t="s">
        <v>189</v>
      </c>
      <c r="AU195" s="262" t="s">
        <v>83</v>
      </c>
      <c r="AV195" s="13" t="s">
        <v>83</v>
      </c>
      <c r="AW195" s="13" t="s">
        <v>30</v>
      </c>
      <c r="AX195" s="13" t="s">
        <v>81</v>
      </c>
      <c r="AY195" s="262" t="s">
        <v>154</v>
      </c>
    </row>
    <row r="196" s="2" customFormat="1" ht="16.5" customHeight="1">
      <c r="A196" s="38"/>
      <c r="B196" s="39"/>
      <c r="C196" s="263" t="s">
        <v>320</v>
      </c>
      <c r="D196" s="263" t="s">
        <v>262</v>
      </c>
      <c r="E196" s="264" t="s">
        <v>321</v>
      </c>
      <c r="F196" s="265" t="s">
        <v>322</v>
      </c>
      <c r="G196" s="266" t="s">
        <v>209</v>
      </c>
      <c r="H196" s="267">
        <v>6.75</v>
      </c>
      <c r="I196" s="268"/>
      <c r="J196" s="269">
        <f>ROUND(I196*H196,2)</f>
        <v>0</v>
      </c>
      <c r="K196" s="270"/>
      <c r="L196" s="271"/>
      <c r="M196" s="272" t="s">
        <v>1</v>
      </c>
      <c r="N196" s="273" t="s">
        <v>38</v>
      </c>
      <c r="O196" s="91"/>
      <c r="P196" s="247">
        <f>O196*H196</f>
        <v>0</v>
      </c>
      <c r="Q196" s="247">
        <v>0.20999999999999999</v>
      </c>
      <c r="R196" s="247">
        <f>Q196*H196</f>
        <v>1.4175</v>
      </c>
      <c r="S196" s="247">
        <v>0</v>
      </c>
      <c r="T196" s="24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9" t="s">
        <v>185</v>
      </c>
      <c r="AT196" s="249" t="s">
        <v>262</v>
      </c>
      <c r="AU196" s="249" t="s">
        <v>83</v>
      </c>
      <c r="AY196" s="17" t="s">
        <v>154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7" t="s">
        <v>81</v>
      </c>
      <c r="BK196" s="250">
        <f>ROUND(I196*H196,2)</f>
        <v>0</v>
      </c>
      <c r="BL196" s="17" t="s">
        <v>160</v>
      </c>
      <c r="BM196" s="249" t="s">
        <v>323</v>
      </c>
    </row>
    <row r="197" s="2" customFormat="1" ht="21.75" customHeight="1">
      <c r="A197" s="38"/>
      <c r="B197" s="39"/>
      <c r="C197" s="237" t="s">
        <v>324</v>
      </c>
      <c r="D197" s="237" t="s">
        <v>156</v>
      </c>
      <c r="E197" s="238" t="s">
        <v>325</v>
      </c>
      <c r="F197" s="239" t="s">
        <v>326</v>
      </c>
      <c r="G197" s="240" t="s">
        <v>159</v>
      </c>
      <c r="H197" s="241">
        <v>65</v>
      </c>
      <c r="I197" s="242"/>
      <c r="J197" s="243">
        <f>ROUND(I197*H197,2)</f>
        <v>0</v>
      </c>
      <c r="K197" s="244"/>
      <c r="L197" s="44"/>
      <c r="M197" s="245" t="s">
        <v>1</v>
      </c>
      <c r="N197" s="246" t="s">
        <v>38</v>
      </c>
      <c r="O197" s="91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9" t="s">
        <v>160</v>
      </c>
      <c r="AT197" s="249" t="s">
        <v>156</v>
      </c>
      <c r="AU197" s="249" t="s">
        <v>83</v>
      </c>
      <c r="AY197" s="17" t="s">
        <v>154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7" t="s">
        <v>81</v>
      </c>
      <c r="BK197" s="250">
        <f>ROUND(I197*H197,2)</f>
        <v>0</v>
      </c>
      <c r="BL197" s="17" t="s">
        <v>160</v>
      </c>
      <c r="BM197" s="249" t="s">
        <v>327</v>
      </c>
    </row>
    <row r="198" s="2" customFormat="1" ht="16.5" customHeight="1">
      <c r="A198" s="38"/>
      <c r="B198" s="39"/>
      <c r="C198" s="263" t="s">
        <v>328</v>
      </c>
      <c r="D198" s="263" t="s">
        <v>262</v>
      </c>
      <c r="E198" s="264" t="s">
        <v>329</v>
      </c>
      <c r="F198" s="265" t="s">
        <v>330</v>
      </c>
      <c r="G198" s="266" t="s">
        <v>209</v>
      </c>
      <c r="H198" s="267">
        <v>2.6000000000000001</v>
      </c>
      <c r="I198" s="268"/>
      <c r="J198" s="269">
        <f>ROUND(I198*H198,2)</f>
        <v>0</v>
      </c>
      <c r="K198" s="270"/>
      <c r="L198" s="271"/>
      <c r="M198" s="272" t="s">
        <v>1</v>
      </c>
      <c r="N198" s="273" t="s">
        <v>38</v>
      </c>
      <c r="O198" s="91"/>
      <c r="P198" s="247">
        <f>O198*H198</f>
        <v>0</v>
      </c>
      <c r="Q198" s="247">
        <v>0.22</v>
      </c>
      <c r="R198" s="247">
        <f>Q198*H198</f>
        <v>0.57200000000000006</v>
      </c>
      <c r="S198" s="247">
        <v>0</v>
      </c>
      <c r="T198" s="24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9" t="s">
        <v>185</v>
      </c>
      <c r="AT198" s="249" t="s">
        <v>262</v>
      </c>
      <c r="AU198" s="249" t="s">
        <v>83</v>
      </c>
      <c r="AY198" s="17" t="s">
        <v>154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7" t="s">
        <v>81</v>
      </c>
      <c r="BK198" s="250">
        <f>ROUND(I198*H198,2)</f>
        <v>0</v>
      </c>
      <c r="BL198" s="17" t="s">
        <v>160</v>
      </c>
      <c r="BM198" s="249" t="s">
        <v>331</v>
      </c>
    </row>
    <row r="199" s="13" customFormat="1">
      <c r="A199" s="13"/>
      <c r="B199" s="251"/>
      <c r="C199" s="252"/>
      <c r="D199" s="253" t="s">
        <v>189</v>
      </c>
      <c r="E199" s="254" t="s">
        <v>1</v>
      </c>
      <c r="F199" s="255" t="s">
        <v>332</v>
      </c>
      <c r="G199" s="252"/>
      <c r="H199" s="256">
        <v>2.6000000000000001</v>
      </c>
      <c r="I199" s="257"/>
      <c r="J199" s="252"/>
      <c r="K199" s="252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189</v>
      </c>
      <c r="AU199" s="262" t="s">
        <v>83</v>
      </c>
      <c r="AV199" s="13" t="s">
        <v>83</v>
      </c>
      <c r="AW199" s="13" t="s">
        <v>30</v>
      </c>
      <c r="AX199" s="13" t="s">
        <v>81</v>
      </c>
      <c r="AY199" s="262" t="s">
        <v>154</v>
      </c>
    </row>
    <row r="200" s="2" customFormat="1" ht="21.75" customHeight="1">
      <c r="A200" s="38"/>
      <c r="B200" s="39"/>
      <c r="C200" s="263" t="s">
        <v>205</v>
      </c>
      <c r="D200" s="263" t="s">
        <v>262</v>
      </c>
      <c r="E200" s="264" t="s">
        <v>333</v>
      </c>
      <c r="F200" s="265" t="s">
        <v>334</v>
      </c>
      <c r="G200" s="266" t="s">
        <v>159</v>
      </c>
      <c r="H200" s="267">
        <v>65</v>
      </c>
      <c r="I200" s="268"/>
      <c r="J200" s="269">
        <f>ROUND(I200*H200,2)</f>
        <v>0</v>
      </c>
      <c r="K200" s="270"/>
      <c r="L200" s="271"/>
      <c r="M200" s="272" t="s">
        <v>1</v>
      </c>
      <c r="N200" s="273" t="s">
        <v>38</v>
      </c>
      <c r="O200" s="91"/>
      <c r="P200" s="247">
        <f>O200*H200</f>
        <v>0</v>
      </c>
      <c r="Q200" s="247">
        <v>8.0000000000000007E-05</v>
      </c>
      <c r="R200" s="247">
        <f>Q200*H200</f>
        <v>0.0052000000000000006</v>
      </c>
      <c r="S200" s="247">
        <v>0</v>
      </c>
      <c r="T200" s="24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9" t="s">
        <v>185</v>
      </c>
      <c r="AT200" s="249" t="s">
        <v>262</v>
      </c>
      <c r="AU200" s="249" t="s">
        <v>83</v>
      </c>
      <c r="AY200" s="17" t="s">
        <v>154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7" t="s">
        <v>81</v>
      </c>
      <c r="BK200" s="250">
        <f>ROUND(I200*H200,2)</f>
        <v>0</v>
      </c>
      <c r="BL200" s="17" t="s">
        <v>160</v>
      </c>
      <c r="BM200" s="249" t="s">
        <v>335</v>
      </c>
    </row>
    <row r="201" s="13" customFormat="1">
      <c r="A201" s="13"/>
      <c r="B201" s="251"/>
      <c r="C201" s="252"/>
      <c r="D201" s="253" t="s">
        <v>189</v>
      </c>
      <c r="E201" s="254" t="s">
        <v>1</v>
      </c>
      <c r="F201" s="255" t="s">
        <v>336</v>
      </c>
      <c r="G201" s="252"/>
      <c r="H201" s="256">
        <v>65</v>
      </c>
      <c r="I201" s="257"/>
      <c r="J201" s="252"/>
      <c r="K201" s="252"/>
      <c r="L201" s="258"/>
      <c r="M201" s="259"/>
      <c r="N201" s="260"/>
      <c r="O201" s="260"/>
      <c r="P201" s="260"/>
      <c r="Q201" s="260"/>
      <c r="R201" s="260"/>
      <c r="S201" s="260"/>
      <c r="T201" s="26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2" t="s">
        <v>189</v>
      </c>
      <c r="AU201" s="262" t="s">
        <v>83</v>
      </c>
      <c r="AV201" s="13" t="s">
        <v>83</v>
      </c>
      <c r="AW201" s="13" t="s">
        <v>30</v>
      </c>
      <c r="AX201" s="13" t="s">
        <v>81</v>
      </c>
      <c r="AY201" s="262" t="s">
        <v>154</v>
      </c>
    </row>
    <row r="202" s="2" customFormat="1" ht="21.75" customHeight="1">
      <c r="A202" s="38"/>
      <c r="B202" s="39"/>
      <c r="C202" s="237" t="s">
        <v>337</v>
      </c>
      <c r="D202" s="237" t="s">
        <v>156</v>
      </c>
      <c r="E202" s="238" t="s">
        <v>338</v>
      </c>
      <c r="F202" s="239" t="s">
        <v>339</v>
      </c>
      <c r="G202" s="240" t="s">
        <v>168</v>
      </c>
      <c r="H202" s="241">
        <v>67</v>
      </c>
      <c r="I202" s="242"/>
      <c r="J202" s="243">
        <f>ROUND(I202*H202,2)</f>
        <v>0</v>
      </c>
      <c r="K202" s="244"/>
      <c r="L202" s="44"/>
      <c r="M202" s="245" t="s">
        <v>1</v>
      </c>
      <c r="N202" s="246" t="s">
        <v>38</v>
      </c>
      <c r="O202" s="91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9" t="s">
        <v>160</v>
      </c>
      <c r="AT202" s="249" t="s">
        <v>156</v>
      </c>
      <c r="AU202" s="249" t="s">
        <v>83</v>
      </c>
      <c r="AY202" s="17" t="s">
        <v>154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7" t="s">
        <v>81</v>
      </c>
      <c r="BK202" s="250">
        <f>ROUND(I202*H202,2)</f>
        <v>0</v>
      </c>
      <c r="BL202" s="17" t="s">
        <v>160</v>
      </c>
      <c r="BM202" s="249" t="s">
        <v>340</v>
      </c>
    </row>
    <row r="203" s="13" customFormat="1">
      <c r="A203" s="13"/>
      <c r="B203" s="251"/>
      <c r="C203" s="252"/>
      <c r="D203" s="253" t="s">
        <v>189</v>
      </c>
      <c r="E203" s="254" t="s">
        <v>1</v>
      </c>
      <c r="F203" s="255" t="s">
        <v>120</v>
      </c>
      <c r="G203" s="252"/>
      <c r="H203" s="256">
        <v>67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189</v>
      </c>
      <c r="AU203" s="262" t="s">
        <v>83</v>
      </c>
      <c r="AV203" s="13" t="s">
        <v>83</v>
      </c>
      <c r="AW203" s="13" t="s">
        <v>30</v>
      </c>
      <c r="AX203" s="13" t="s">
        <v>81</v>
      </c>
      <c r="AY203" s="262" t="s">
        <v>154</v>
      </c>
    </row>
    <row r="204" s="2" customFormat="1" ht="21.75" customHeight="1">
      <c r="A204" s="38"/>
      <c r="B204" s="39"/>
      <c r="C204" s="237" t="s">
        <v>341</v>
      </c>
      <c r="D204" s="237" t="s">
        <v>156</v>
      </c>
      <c r="E204" s="238" t="s">
        <v>342</v>
      </c>
      <c r="F204" s="239" t="s">
        <v>343</v>
      </c>
      <c r="G204" s="240" t="s">
        <v>168</v>
      </c>
      <c r="H204" s="241">
        <v>202</v>
      </c>
      <c r="I204" s="242"/>
      <c r="J204" s="243">
        <f>ROUND(I204*H204,2)</f>
        <v>0</v>
      </c>
      <c r="K204" s="244"/>
      <c r="L204" s="44"/>
      <c r="M204" s="245" t="s">
        <v>1</v>
      </c>
      <c r="N204" s="246" t="s">
        <v>38</v>
      </c>
      <c r="O204" s="91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9" t="s">
        <v>160</v>
      </c>
      <c r="AT204" s="249" t="s">
        <v>156</v>
      </c>
      <c r="AU204" s="249" t="s">
        <v>83</v>
      </c>
      <c r="AY204" s="17" t="s">
        <v>154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7" t="s">
        <v>81</v>
      </c>
      <c r="BK204" s="250">
        <f>ROUND(I204*H204,2)</f>
        <v>0</v>
      </c>
      <c r="BL204" s="17" t="s">
        <v>160</v>
      </c>
      <c r="BM204" s="249" t="s">
        <v>344</v>
      </c>
    </row>
    <row r="205" s="13" customFormat="1">
      <c r="A205" s="13"/>
      <c r="B205" s="251"/>
      <c r="C205" s="252"/>
      <c r="D205" s="253" t="s">
        <v>189</v>
      </c>
      <c r="E205" s="254" t="s">
        <v>1</v>
      </c>
      <c r="F205" s="255" t="s">
        <v>345</v>
      </c>
      <c r="G205" s="252"/>
      <c r="H205" s="256">
        <v>202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189</v>
      </c>
      <c r="AU205" s="262" t="s">
        <v>83</v>
      </c>
      <c r="AV205" s="13" t="s">
        <v>83</v>
      </c>
      <c r="AW205" s="13" t="s">
        <v>30</v>
      </c>
      <c r="AX205" s="13" t="s">
        <v>81</v>
      </c>
      <c r="AY205" s="262" t="s">
        <v>154</v>
      </c>
    </row>
    <row r="206" s="2" customFormat="1" ht="21.75" customHeight="1">
      <c r="A206" s="38"/>
      <c r="B206" s="39"/>
      <c r="C206" s="237" t="s">
        <v>346</v>
      </c>
      <c r="D206" s="237" t="s">
        <v>156</v>
      </c>
      <c r="E206" s="238" t="s">
        <v>347</v>
      </c>
      <c r="F206" s="239" t="s">
        <v>348</v>
      </c>
      <c r="G206" s="240" t="s">
        <v>168</v>
      </c>
      <c r="H206" s="241">
        <v>202</v>
      </c>
      <c r="I206" s="242"/>
      <c r="J206" s="243">
        <f>ROUND(I206*H206,2)</f>
        <v>0</v>
      </c>
      <c r="K206" s="244"/>
      <c r="L206" s="44"/>
      <c r="M206" s="245" t="s">
        <v>1</v>
      </c>
      <c r="N206" s="246" t="s">
        <v>38</v>
      </c>
      <c r="O206" s="91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9" t="s">
        <v>160</v>
      </c>
      <c r="AT206" s="249" t="s">
        <v>156</v>
      </c>
      <c r="AU206" s="249" t="s">
        <v>83</v>
      </c>
      <c r="AY206" s="17" t="s">
        <v>154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7" t="s">
        <v>81</v>
      </c>
      <c r="BK206" s="250">
        <f>ROUND(I206*H206,2)</f>
        <v>0</v>
      </c>
      <c r="BL206" s="17" t="s">
        <v>160</v>
      </c>
      <c r="BM206" s="249" t="s">
        <v>349</v>
      </c>
    </row>
    <row r="207" s="13" customFormat="1">
      <c r="A207" s="13"/>
      <c r="B207" s="251"/>
      <c r="C207" s="252"/>
      <c r="D207" s="253" t="s">
        <v>189</v>
      </c>
      <c r="E207" s="254" t="s">
        <v>1</v>
      </c>
      <c r="F207" s="255" t="s">
        <v>345</v>
      </c>
      <c r="G207" s="252"/>
      <c r="H207" s="256">
        <v>202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189</v>
      </c>
      <c r="AU207" s="262" t="s">
        <v>83</v>
      </c>
      <c r="AV207" s="13" t="s">
        <v>83</v>
      </c>
      <c r="AW207" s="13" t="s">
        <v>30</v>
      </c>
      <c r="AX207" s="13" t="s">
        <v>81</v>
      </c>
      <c r="AY207" s="262" t="s">
        <v>154</v>
      </c>
    </row>
    <row r="208" s="2" customFormat="1" ht="21.75" customHeight="1">
      <c r="A208" s="38"/>
      <c r="B208" s="39"/>
      <c r="C208" s="237" t="s">
        <v>350</v>
      </c>
      <c r="D208" s="237" t="s">
        <v>156</v>
      </c>
      <c r="E208" s="238" t="s">
        <v>351</v>
      </c>
      <c r="F208" s="239" t="s">
        <v>352</v>
      </c>
      <c r="G208" s="240" t="s">
        <v>168</v>
      </c>
      <c r="H208" s="241">
        <v>67</v>
      </c>
      <c r="I208" s="242"/>
      <c r="J208" s="243">
        <f>ROUND(I208*H208,2)</f>
        <v>0</v>
      </c>
      <c r="K208" s="244"/>
      <c r="L208" s="44"/>
      <c r="M208" s="245" t="s">
        <v>1</v>
      </c>
      <c r="N208" s="246" t="s">
        <v>38</v>
      </c>
      <c r="O208" s="91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9" t="s">
        <v>160</v>
      </c>
      <c r="AT208" s="249" t="s">
        <v>156</v>
      </c>
      <c r="AU208" s="249" t="s">
        <v>83</v>
      </c>
      <c r="AY208" s="17" t="s">
        <v>154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7" t="s">
        <v>81</v>
      </c>
      <c r="BK208" s="250">
        <f>ROUND(I208*H208,2)</f>
        <v>0</v>
      </c>
      <c r="BL208" s="17" t="s">
        <v>160</v>
      </c>
      <c r="BM208" s="249" t="s">
        <v>353</v>
      </c>
    </row>
    <row r="209" s="13" customFormat="1">
      <c r="A209" s="13"/>
      <c r="B209" s="251"/>
      <c r="C209" s="252"/>
      <c r="D209" s="253" t="s">
        <v>189</v>
      </c>
      <c r="E209" s="254" t="s">
        <v>1</v>
      </c>
      <c r="F209" s="255" t="s">
        <v>120</v>
      </c>
      <c r="G209" s="252"/>
      <c r="H209" s="256">
        <v>67</v>
      </c>
      <c r="I209" s="257"/>
      <c r="J209" s="252"/>
      <c r="K209" s="252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189</v>
      </c>
      <c r="AU209" s="262" t="s">
        <v>83</v>
      </c>
      <c r="AV209" s="13" t="s">
        <v>83</v>
      </c>
      <c r="AW209" s="13" t="s">
        <v>30</v>
      </c>
      <c r="AX209" s="13" t="s">
        <v>81</v>
      </c>
      <c r="AY209" s="262" t="s">
        <v>154</v>
      </c>
    </row>
    <row r="210" s="2" customFormat="1" ht="16.5" customHeight="1">
      <c r="A210" s="38"/>
      <c r="B210" s="39"/>
      <c r="C210" s="263" t="s">
        <v>354</v>
      </c>
      <c r="D210" s="263" t="s">
        <v>262</v>
      </c>
      <c r="E210" s="264" t="s">
        <v>355</v>
      </c>
      <c r="F210" s="265" t="s">
        <v>356</v>
      </c>
      <c r="G210" s="266" t="s">
        <v>209</v>
      </c>
      <c r="H210" s="267">
        <v>6.9009999999999998</v>
      </c>
      <c r="I210" s="268"/>
      <c r="J210" s="269">
        <f>ROUND(I210*H210,2)</f>
        <v>0</v>
      </c>
      <c r="K210" s="270"/>
      <c r="L210" s="271"/>
      <c r="M210" s="272" t="s">
        <v>1</v>
      </c>
      <c r="N210" s="273" t="s">
        <v>38</v>
      </c>
      <c r="O210" s="91"/>
      <c r="P210" s="247">
        <f>O210*H210</f>
        <v>0</v>
      </c>
      <c r="Q210" s="247">
        <v>0.20000000000000001</v>
      </c>
      <c r="R210" s="247">
        <f>Q210*H210</f>
        <v>1.3802000000000001</v>
      </c>
      <c r="S210" s="247">
        <v>0</v>
      </c>
      <c r="T210" s="24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9" t="s">
        <v>185</v>
      </c>
      <c r="AT210" s="249" t="s">
        <v>262</v>
      </c>
      <c r="AU210" s="249" t="s">
        <v>83</v>
      </c>
      <c r="AY210" s="17" t="s">
        <v>154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7" t="s">
        <v>81</v>
      </c>
      <c r="BK210" s="250">
        <f>ROUND(I210*H210,2)</f>
        <v>0</v>
      </c>
      <c r="BL210" s="17" t="s">
        <v>160</v>
      </c>
      <c r="BM210" s="249" t="s">
        <v>357</v>
      </c>
    </row>
    <row r="211" s="13" customFormat="1">
      <c r="A211" s="13"/>
      <c r="B211" s="251"/>
      <c r="C211" s="252"/>
      <c r="D211" s="253" t="s">
        <v>189</v>
      </c>
      <c r="E211" s="252"/>
      <c r="F211" s="255" t="s">
        <v>358</v>
      </c>
      <c r="G211" s="252"/>
      <c r="H211" s="256">
        <v>6.9009999999999998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189</v>
      </c>
      <c r="AU211" s="262" t="s">
        <v>83</v>
      </c>
      <c r="AV211" s="13" t="s">
        <v>83</v>
      </c>
      <c r="AW211" s="13" t="s">
        <v>4</v>
      </c>
      <c r="AX211" s="13" t="s">
        <v>81</v>
      </c>
      <c r="AY211" s="262" t="s">
        <v>154</v>
      </c>
    </row>
    <row r="212" s="2" customFormat="1" ht="16.5" customHeight="1">
      <c r="A212" s="38"/>
      <c r="B212" s="39"/>
      <c r="C212" s="237" t="s">
        <v>359</v>
      </c>
      <c r="D212" s="237" t="s">
        <v>156</v>
      </c>
      <c r="E212" s="238" t="s">
        <v>360</v>
      </c>
      <c r="F212" s="239" t="s">
        <v>361</v>
      </c>
      <c r="G212" s="240" t="s">
        <v>168</v>
      </c>
      <c r="H212" s="241">
        <v>135</v>
      </c>
      <c r="I212" s="242"/>
      <c r="J212" s="243">
        <f>ROUND(I212*H212,2)</f>
        <v>0</v>
      </c>
      <c r="K212" s="244"/>
      <c r="L212" s="44"/>
      <c r="M212" s="245" t="s">
        <v>1</v>
      </c>
      <c r="N212" s="246" t="s">
        <v>38</v>
      </c>
      <c r="O212" s="91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9" t="s">
        <v>160</v>
      </c>
      <c r="AT212" s="249" t="s">
        <v>156</v>
      </c>
      <c r="AU212" s="249" t="s">
        <v>83</v>
      </c>
      <c r="AY212" s="17" t="s">
        <v>154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7" t="s">
        <v>81</v>
      </c>
      <c r="BK212" s="250">
        <f>ROUND(I212*H212,2)</f>
        <v>0</v>
      </c>
      <c r="BL212" s="17" t="s">
        <v>160</v>
      </c>
      <c r="BM212" s="249" t="s">
        <v>362</v>
      </c>
    </row>
    <row r="213" s="13" customFormat="1">
      <c r="A213" s="13"/>
      <c r="B213" s="251"/>
      <c r="C213" s="252"/>
      <c r="D213" s="253" t="s">
        <v>189</v>
      </c>
      <c r="E213" s="254" t="s">
        <v>1</v>
      </c>
      <c r="F213" s="255" t="s">
        <v>117</v>
      </c>
      <c r="G213" s="252"/>
      <c r="H213" s="256">
        <v>135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189</v>
      </c>
      <c r="AU213" s="262" t="s">
        <v>83</v>
      </c>
      <c r="AV213" s="13" t="s">
        <v>83</v>
      </c>
      <c r="AW213" s="13" t="s">
        <v>30</v>
      </c>
      <c r="AX213" s="13" t="s">
        <v>81</v>
      </c>
      <c r="AY213" s="262" t="s">
        <v>154</v>
      </c>
    </row>
    <row r="214" s="12" customFormat="1" ht="22.8" customHeight="1">
      <c r="A214" s="12"/>
      <c r="B214" s="221"/>
      <c r="C214" s="222"/>
      <c r="D214" s="223" t="s">
        <v>72</v>
      </c>
      <c r="E214" s="235" t="s">
        <v>363</v>
      </c>
      <c r="F214" s="235" t="s">
        <v>364</v>
      </c>
      <c r="G214" s="222"/>
      <c r="H214" s="222"/>
      <c r="I214" s="225"/>
      <c r="J214" s="236">
        <f>BK214</f>
        <v>0</v>
      </c>
      <c r="K214" s="222"/>
      <c r="L214" s="227"/>
      <c r="M214" s="228"/>
      <c r="N214" s="229"/>
      <c r="O214" s="229"/>
      <c r="P214" s="230">
        <f>SUM(P215:P221)</f>
        <v>0</v>
      </c>
      <c r="Q214" s="229"/>
      <c r="R214" s="230">
        <f>SUM(R215:R221)</f>
        <v>0</v>
      </c>
      <c r="S214" s="229"/>
      <c r="T214" s="231">
        <f>SUM(T215:T221)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2" t="s">
        <v>81</v>
      </c>
      <c r="AT214" s="233" t="s">
        <v>72</v>
      </c>
      <c r="AU214" s="233" t="s">
        <v>81</v>
      </c>
      <c r="AY214" s="232" t="s">
        <v>154</v>
      </c>
      <c r="BK214" s="234">
        <f>SUM(BK215:BK221)</f>
        <v>0</v>
      </c>
    </row>
    <row r="215" s="2" customFormat="1" ht="16.5" customHeight="1">
      <c r="A215" s="38"/>
      <c r="B215" s="39"/>
      <c r="C215" s="237" t="s">
        <v>365</v>
      </c>
      <c r="D215" s="237" t="s">
        <v>156</v>
      </c>
      <c r="E215" s="238" t="s">
        <v>289</v>
      </c>
      <c r="F215" s="239" t="s">
        <v>290</v>
      </c>
      <c r="G215" s="240" t="s">
        <v>168</v>
      </c>
      <c r="H215" s="241">
        <v>230</v>
      </c>
      <c r="I215" s="242"/>
      <c r="J215" s="243">
        <f>ROUND(I215*H215,2)</f>
        <v>0</v>
      </c>
      <c r="K215" s="244"/>
      <c r="L215" s="44"/>
      <c r="M215" s="245" t="s">
        <v>1</v>
      </c>
      <c r="N215" s="246" t="s">
        <v>38</v>
      </c>
      <c r="O215" s="91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9" t="s">
        <v>160</v>
      </c>
      <c r="AT215" s="249" t="s">
        <v>156</v>
      </c>
      <c r="AU215" s="249" t="s">
        <v>83</v>
      </c>
      <c r="AY215" s="17" t="s">
        <v>154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7" t="s">
        <v>81</v>
      </c>
      <c r="BK215" s="250">
        <f>ROUND(I215*H215,2)</f>
        <v>0</v>
      </c>
      <c r="BL215" s="17" t="s">
        <v>160</v>
      </c>
      <c r="BM215" s="249" t="s">
        <v>366</v>
      </c>
    </row>
    <row r="216" s="13" customFormat="1">
      <c r="A216" s="13"/>
      <c r="B216" s="251"/>
      <c r="C216" s="252"/>
      <c r="D216" s="253" t="s">
        <v>189</v>
      </c>
      <c r="E216" s="254" t="s">
        <v>1</v>
      </c>
      <c r="F216" s="255" t="s">
        <v>367</v>
      </c>
      <c r="G216" s="252"/>
      <c r="H216" s="256">
        <v>230</v>
      </c>
      <c r="I216" s="257"/>
      <c r="J216" s="252"/>
      <c r="K216" s="252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189</v>
      </c>
      <c r="AU216" s="262" t="s">
        <v>83</v>
      </c>
      <c r="AV216" s="13" t="s">
        <v>83</v>
      </c>
      <c r="AW216" s="13" t="s">
        <v>30</v>
      </c>
      <c r="AX216" s="13" t="s">
        <v>81</v>
      </c>
      <c r="AY216" s="262" t="s">
        <v>154</v>
      </c>
    </row>
    <row r="217" s="2" customFormat="1" ht="21.75" customHeight="1">
      <c r="A217" s="38"/>
      <c r="B217" s="39"/>
      <c r="C217" s="237" t="s">
        <v>368</v>
      </c>
      <c r="D217" s="237" t="s">
        <v>156</v>
      </c>
      <c r="E217" s="238" t="s">
        <v>369</v>
      </c>
      <c r="F217" s="239" t="s">
        <v>370</v>
      </c>
      <c r="G217" s="240" t="s">
        <v>168</v>
      </c>
      <c r="H217" s="241">
        <v>200</v>
      </c>
      <c r="I217" s="242"/>
      <c r="J217" s="243">
        <f>ROUND(I217*H217,2)</f>
        <v>0</v>
      </c>
      <c r="K217" s="244"/>
      <c r="L217" s="44"/>
      <c r="M217" s="245" t="s">
        <v>1</v>
      </c>
      <c r="N217" s="246" t="s">
        <v>38</v>
      </c>
      <c r="O217" s="91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9" t="s">
        <v>160</v>
      </c>
      <c r="AT217" s="249" t="s">
        <v>156</v>
      </c>
      <c r="AU217" s="249" t="s">
        <v>83</v>
      </c>
      <c r="AY217" s="17" t="s">
        <v>154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7" t="s">
        <v>81</v>
      </c>
      <c r="BK217" s="250">
        <f>ROUND(I217*H217,2)</f>
        <v>0</v>
      </c>
      <c r="BL217" s="17" t="s">
        <v>160</v>
      </c>
      <c r="BM217" s="249" t="s">
        <v>371</v>
      </c>
    </row>
    <row r="218" s="2" customFormat="1" ht="21.75" customHeight="1">
      <c r="A218" s="38"/>
      <c r="B218" s="39"/>
      <c r="C218" s="237" t="s">
        <v>372</v>
      </c>
      <c r="D218" s="237" t="s">
        <v>156</v>
      </c>
      <c r="E218" s="238" t="s">
        <v>373</v>
      </c>
      <c r="F218" s="239" t="s">
        <v>374</v>
      </c>
      <c r="G218" s="240" t="s">
        <v>168</v>
      </c>
      <c r="H218" s="241">
        <v>200</v>
      </c>
      <c r="I218" s="242"/>
      <c r="J218" s="243">
        <f>ROUND(I218*H218,2)</f>
        <v>0</v>
      </c>
      <c r="K218" s="244"/>
      <c r="L218" s="44"/>
      <c r="M218" s="245" t="s">
        <v>1</v>
      </c>
      <c r="N218" s="246" t="s">
        <v>38</v>
      </c>
      <c r="O218" s="91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9" t="s">
        <v>160</v>
      </c>
      <c r="AT218" s="249" t="s">
        <v>156</v>
      </c>
      <c r="AU218" s="249" t="s">
        <v>83</v>
      </c>
      <c r="AY218" s="17" t="s">
        <v>154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7" t="s">
        <v>81</v>
      </c>
      <c r="BK218" s="250">
        <f>ROUND(I218*H218,2)</f>
        <v>0</v>
      </c>
      <c r="BL218" s="17" t="s">
        <v>160</v>
      </c>
      <c r="BM218" s="249" t="s">
        <v>375</v>
      </c>
    </row>
    <row r="219" s="2" customFormat="1" ht="21.75" customHeight="1">
      <c r="A219" s="38"/>
      <c r="B219" s="39"/>
      <c r="C219" s="237" t="s">
        <v>376</v>
      </c>
      <c r="D219" s="237" t="s">
        <v>156</v>
      </c>
      <c r="E219" s="238" t="s">
        <v>377</v>
      </c>
      <c r="F219" s="239" t="s">
        <v>378</v>
      </c>
      <c r="G219" s="240" t="s">
        <v>168</v>
      </c>
      <c r="H219" s="241">
        <v>200</v>
      </c>
      <c r="I219" s="242"/>
      <c r="J219" s="243">
        <f>ROUND(I219*H219,2)</f>
        <v>0</v>
      </c>
      <c r="K219" s="244"/>
      <c r="L219" s="44"/>
      <c r="M219" s="245" t="s">
        <v>1</v>
      </c>
      <c r="N219" s="246" t="s">
        <v>38</v>
      </c>
      <c r="O219" s="91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9" t="s">
        <v>160</v>
      </c>
      <c r="AT219" s="249" t="s">
        <v>156</v>
      </c>
      <c r="AU219" s="249" t="s">
        <v>83</v>
      </c>
      <c r="AY219" s="17" t="s">
        <v>154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7" t="s">
        <v>81</v>
      </c>
      <c r="BK219" s="250">
        <f>ROUND(I219*H219,2)</f>
        <v>0</v>
      </c>
      <c r="BL219" s="17" t="s">
        <v>160</v>
      </c>
      <c r="BM219" s="249" t="s">
        <v>379</v>
      </c>
    </row>
    <row r="220" s="2" customFormat="1" ht="21.75" customHeight="1">
      <c r="A220" s="38"/>
      <c r="B220" s="39"/>
      <c r="C220" s="237" t="s">
        <v>380</v>
      </c>
      <c r="D220" s="237" t="s">
        <v>156</v>
      </c>
      <c r="E220" s="238" t="s">
        <v>381</v>
      </c>
      <c r="F220" s="239" t="s">
        <v>382</v>
      </c>
      <c r="G220" s="240" t="s">
        <v>168</v>
      </c>
      <c r="H220" s="241">
        <v>200</v>
      </c>
      <c r="I220" s="242"/>
      <c r="J220" s="243">
        <f>ROUND(I220*H220,2)</f>
        <v>0</v>
      </c>
      <c r="K220" s="244"/>
      <c r="L220" s="44"/>
      <c r="M220" s="245" t="s">
        <v>1</v>
      </c>
      <c r="N220" s="246" t="s">
        <v>38</v>
      </c>
      <c r="O220" s="91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9" t="s">
        <v>160</v>
      </c>
      <c r="AT220" s="249" t="s">
        <v>156</v>
      </c>
      <c r="AU220" s="249" t="s">
        <v>83</v>
      </c>
      <c r="AY220" s="17" t="s">
        <v>154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7" t="s">
        <v>81</v>
      </c>
      <c r="BK220" s="250">
        <f>ROUND(I220*H220,2)</f>
        <v>0</v>
      </c>
      <c r="BL220" s="17" t="s">
        <v>160</v>
      </c>
      <c r="BM220" s="249" t="s">
        <v>383</v>
      </c>
    </row>
    <row r="221" s="2" customFormat="1" ht="21.75" customHeight="1">
      <c r="A221" s="38"/>
      <c r="B221" s="39"/>
      <c r="C221" s="237" t="s">
        <v>384</v>
      </c>
      <c r="D221" s="237" t="s">
        <v>156</v>
      </c>
      <c r="E221" s="238" t="s">
        <v>385</v>
      </c>
      <c r="F221" s="239" t="s">
        <v>386</v>
      </c>
      <c r="G221" s="240" t="s">
        <v>168</v>
      </c>
      <c r="H221" s="241">
        <v>200</v>
      </c>
      <c r="I221" s="242"/>
      <c r="J221" s="243">
        <f>ROUND(I221*H221,2)</f>
        <v>0</v>
      </c>
      <c r="K221" s="244"/>
      <c r="L221" s="44"/>
      <c r="M221" s="245" t="s">
        <v>1</v>
      </c>
      <c r="N221" s="246" t="s">
        <v>38</v>
      </c>
      <c r="O221" s="91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9" t="s">
        <v>160</v>
      </c>
      <c r="AT221" s="249" t="s">
        <v>156</v>
      </c>
      <c r="AU221" s="249" t="s">
        <v>83</v>
      </c>
      <c r="AY221" s="17" t="s">
        <v>154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7" t="s">
        <v>81</v>
      </c>
      <c r="BK221" s="250">
        <f>ROUND(I221*H221,2)</f>
        <v>0</v>
      </c>
      <c r="BL221" s="17" t="s">
        <v>160</v>
      </c>
      <c r="BM221" s="249" t="s">
        <v>387</v>
      </c>
    </row>
    <row r="222" s="12" customFormat="1" ht="22.8" customHeight="1">
      <c r="A222" s="12"/>
      <c r="B222" s="221"/>
      <c r="C222" s="222"/>
      <c r="D222" s="223" t="s">
        <v>72</v>
      </c>
      <c r="E222" s="235" t="s">
        <v>388</v>
      </c>
      <c r="F222" s="235" t="s">
        <v>389</v>
      </c>
      <c r="G222" s="222"/>
      <c r="H222" s="222"/>
      <c r="I222" s="225"/>
      <c r="J222" s="236">
        <f>BK222</f>
        <v>0</v>
      </c>
      <c r="K222" s="222"/>
      <c r="L222" s="227"/>
      <c r="M222" s="228"/>
      <c r="N222" s="229"/>
      <c r="O222" s="229"/>
      <c r="P222" s="230">
        <f>SUM(P223:P239)</f>
        <v>0</v>
      </c>
      <c r="Q222" s="229"/>
      <c r="R222" s="230">
        <f>SUM(R223:R239)</f>
        <v>122.96748000000002</v>
      </c>
      <c r="S222" s="229"/>
      <c r="T222" s="231">
        <f>SUM(T223:T239)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2" t="s">
        <v>81</v>
      </c>
      <c r="AT222" s="233" t="s">
        <v>72</v>
      </c>
      <c r="AU222" s="233" t="s">
        <v>81</v>
      </c>
      <c r="AY222" s="232" t="s">
        <v>154</v>
      </c>
      <c r="BK222" s="234">
        <f>SUM(BK223:BK239)</f>
        <v>0</v>
      </c>
    </row>
    <row r="223" s="2" customFormat="1" ht="16.5" customHeight="1">
      <c r="A223" s="38"/>
      <c r="B223" s="39"/>
      <c r="C223" s="237" t="s">
        <v>390</v>
      </c>
      <c r="D223" s="237" t="s">
        <v>156</v>
      </c>
      <c r="E223" s="238" t="s">
        <v>391</v>
      </c>
      <c r="F223" s="239" t="s">
        <v>392</v>
      </c>
      <c r="G223" s="240" t="s">
        <v>168</v>
      </c>
      <c r="H223" s="241">
        <v>409.19999999999999</v>
      </c>
      <c r="I223" s="242"/>
      <c r="J223" s="243">
        <f>ROUND(I223*H223,2)</f>
        <v>0</v>
      </c>
      <c r="K223" s="244"/>
      <c r="L223" s="44"/>
      <c r="M223" s="245" t="s">
        <v>1</v>
      </c>
      <c r="N223" s="246" t="s">
        <v>38</v>
      </c>
      <c r="O223" s="91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9" t="s">
        <v>160</v>
      </c>
      <c r="AT223" s="249" t="s">
        <v>156</v>
      </c>
      <c r="AU223" s="249" t="s">
        <v>83</v>
      </c>
      <c r="AY223" s="17" t="s">
        <v>154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7" t="s">
        <v>81</v>
      </c>
      <c r="BK223" s="250">
        <f>ROUND(I223*H223,2)</f>
        <v>0</v>
      </c>
      <c r="BL223" s="17" t="s">
        <v>160</v>
      </c>
      <c r="BM223" s="249" t="s">
        <v>393</v>
      </c>
    </row>
    <row r="224" s="13" customFormat="1">
      <c r="A224" s="13"/>
      <c r="B224" s="251"/>
      <c r="C224" s="252"/>
      <c r="D224" s="253" t="s">
        <v>189</v>
      </c>
      <c r="E224" s="254" t="s">
        <v>1</v>
      </c>
      <c r="F224" s="255" t="s">
        <v>394</v>
      </c>
      <c r="G224" s="252"/>
      <c r="H224" s="256">
        <v>409.19999999999999</v>
      </c>
      <c r="I224" s="257"/>
      <c r="J224" s="252"/>
      <c r="K224" s="252"/>
      <c r="L224" s="258"/>
      <c r="M224" s="259"/>
      <c r="N224" s="260"/>
      <c r="O224" s="260"/>
      <c r="P224" s="260"/>
      <c r="Q224" s="260"/>
      <c r="R224" s="260"/>
      <c r="S224" s="260"/>
      <c r="T224" s="26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2" t="s">
        <v>189</v>
      </c>
      <c r="AU224" s="262" t="s">
        <v>83</v>
      </c>
      <c r="AV224" s="13" t="s">
        <v>83</v>
      </c>
      <c r="AW224" s="13" t="s">
        <v>30</v>
      </c>
      <c r="AX224" s="13" t="s">
        <v>81</v>
      </c>
      <c r="AY224" s="262" t="s">
        <v>154</v>
      </c>
    </row>
    <row r="225" s="2" customFormat="1" ht="16.5" customHeight="1">
      <c r="A225" s="38"/>
      <c r="B225" s="39"/>
      <c r="C225" s="237" t="s">
        <v>395</v>
      </c>
      <c r="D225" s="237" t="s">
        <v>156</v>
      </c>
      <c r="E225" s="238" t="s">
        <v>396</v>
      </c>
      <c r="F225" s="239" t="s">
        <v>397</v>
      </c>
      <c r="G225" s="240" t="s">
        <v>209</v>
      </c>
      <c r="H225" s="241">
        <v>47.200000000000003</v>
      </c>
      <c r="I225" s="242"/>
      <c r="J225" s="243">
        <f>ROUND(I225*H225,2)</f>
        <v>0</v>
      </c>
      <c r="K225" s="244"/>
      <c r="L225" s="44"/>
      <c r="M225" s="245" t="s">
        <v>1</v>
      </c>
      <c r="N225" s="246" t="s">
        <v>38</v>
      </c>
      <c r="O225" s="91"/>
      <c r="P225" s="247">
        <f>O225*H225</f>
        <v>0</v>
      </c>
      <c r="Q225" s="247">
        <v>0</v>
      </c>
      <c r="R225" s="247">
        <f>Q225*H225</f>
        <v>0</v>
      </c>
      <c r="S225" s="247">
        <v>0</v>
      </c>
      <c r="T225" s="24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9" t="s">
        <v>160</v>
      </c>
      <c r="AT225" s="249" t="s">
        <v>156</v>
      </c>
      <c r="AU225" s="249" t="s">
        <v>83</v>
      </c>
      <c r="AY225" s="17" t="s">
        <v>154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7" t="s">
        <v>81</v>
      </c>
      <c r="BK225" s="250">
        <f>ROUND(I225*H225,2)</f>
        <v>0</v>
      </c>
      <c r="BL225" s="17" t="s">
        <v>160</v>
      </c>
      <c r="BM225" s="249" t="s">
        <v>398</v>
      </c>
    </row>
    <row r="226" s="13" customFormat="1">
      <c r="A226" s="13"/>
      <c r="B226" s="251"/>
      <c r="C226" s="252"/>
      <c r="D226" s="253" t="s">
        <v>189</v>
      </c>
      <c r="E226" s="254" t="s">
        <v>1</v>
      </c>
      <c r="F226" s="255" t="s">
        <v>399</v>
      </c>
      <c r="G226" s="252"/>
      <c r="H226" s="256">
        <v>47.200000000000003</v>
      </c>
      <c r="I226" s="257"/>
      <c r="J226" s="252"/>
      <c r="K226" s="252"/>
      <c r="L226" s="258"/>
      <c r="M226" s="259"/>
      <c r="N226" s="260"/>
      <c r="O226" s="260"/>
      <c r="P226" s="260"/>
      <c r="Q226" s="260"/>
      <c r="R226" s="260"/>
      <c r="S226" s="260"/>
      <c r="T226" s="26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2" t="s">
        <v>189</v>
      </c>
      <c r="AU226" s="262" t="s">
        <v>83</v>
      </c>
      <c r="AV226" s="13" t="s">
        <v>83</v>
      </c>
      <c r="AW226" s="13" t="s">
        <v>30</v>
      </c>
      <c r="AX226" s="13" t="s">
        <v>81</v>
      </c>
      <c r="AY226" s="262" t="s">
        <v>154</v>
      </c>
    </row>
    <row r="227" s="2" customFormat="1" ht="21.75" customHeight="1">
      <c r="A227" s="38"/>
      <c r="B227" s="39"/>
      <c r="C227" s="237" t="s">
        <v>400</v>
      </c>
      <c r="D227" s="237" t="s">
        <v>156</v>
      </c>
      <c r="E227" s="238" t="s">
        <v>401</v>
      </c>
      <c r="F227" s="239" t="s">
        <v>402</v>
      </c>
      <c r="G227" s="240" t="s">
        <v>168</v>
      </c>
      <c r="H227" s="241">
        <v>372</v>
      </c>
      <c r="I227" s="242"/>
      <c r="J227" s="243">
        <f>ROUND(I227*H227,2)</f>
        <v>0</v>
      </c>
      <c r="K227" s="244"/>
      <c r="L227" s="44"/>
      <c r="M227" s="245" t="s">
        <v>1</v>
      </c>
      <c r="N227" s="246" t="s">
        <v>38</v>
      </c>
      <c r="O227" s="91"/>
      <c r="P227" s="247">
        <f>O227*H227</f>
        <v>0</v>
      </c>
      <c r="Q227" s="247">
        <v>0</v>
      </c>
      <c r="R227" s="247">
        <f>Q227*H227</f>
        <v>0</v>
      </c>
      <c r="S227" s="247">
        <v>0</v>
      </c>
      <c r="T227" s="24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9" t="s">
        <v>160</v>
      </c>
      <c r="AT227" s="249" t="s">
        <v>156</v>
      </c>
      <c r="AU227" s="249" t="s">
        <v>83</v>
      </c>
      <c r="AY227" s="17" t="s">
        <v>154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7" t="s">
        <v>81</v>
      </c>
      <c r="BK227" s="250">
        <f>ROUND(I227*H227,2)</f>
        <v>0</v>
      </c>
      <c r="BL227" s="17" t="s">
        <v>160</v>
      </c>
      <c r="BM227" s="249" t="s">
        <v>403</v>
      </c>
    </row>
    <row r="228" s="2" customFormat="1" ht="21.75" customHeight="1">
      <c r="A228" s="38"/>
      <c r="B228" s="39"/>
      <c r="C228" s="237" t="s">
        <v>404</v>
      </c>
      <c r="D228" s="237" t="s">
        <v>156</v>
      </c>
      <c r="E228" s="238" t="s">
        <v>405</v>
      </c>
      <c r="F228" s="239" t="s">
        <v>406</v>
      </c>
      <c r="G228" s="240" t="s">
        <v>168</v>
      </c>
      <c r="H228" s="241">
        <v>10</v>
      </c>
      <c r="I228" s="242"/>
      <c r="J228" s="243">
        <f>ROUND(I228*H228,2)</f>
        <v>0</v>
      </c>
      <c r="K228" s="244"/>
      <c r="L228" s="44"/>
      <c r="M228" s="245" t="s">
        <v>1</v>
      </c>
      <c r="N228" s="246" t="s">
        <v>38</v>
      </c>
      <c r="O228" s="91"/>
      <c r="P228" s="247">
        <f>O228*H228</f>
        <v>0</v>
      </c>
      <c r="Q228" s="247">
        <v>0.40799999999999997</v>
      </c>
      <c r="R228" s="247">
        <f>Q228*H228</f>
        <v>4.0800000000000001</v>
      </c>
      <c r="S228" s="247">
        <v>0</v>
      </c>
      <c r="T228" s="24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9" t="s">
        <v>160</v>
      </c>
      <c r="AT228" s="249" t="s">
        <v>156</v>
      </c>
      <c r="AU228" s="249" t="s">
        <v>83</v>
      </c>
      <c r="AY228" s="17" t="s">
        <v>154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7" t="s">
        <v>81</v>
      </c>
      <c r="BK228" s="250">
        <f>ROUND(I228*H228,2)</f>
        <v>0</v>
      </c>
      <c r="BL228" s="17" t="s">
        <v>160</v>
      </c>
      <c r="BM228" s="249" t="s">
        <v>407</v>
      </c>
    </row>
    <row r="229" s="2" customFormat="1" ht="21.75" customHeight="1">
      <c r="A229" s="38"/>
      <c r="B229" s="39"/>
      <c r="C229" s="237" t="s">
        <v>408</v>
      </c>
      <c r="D229" s="237" t="s">
        <v>156</v>
      </c>
      <c r="E229" s="238" t="s">
        <v>409</v>
      </c>
      <c r="F229" s="239" t="s">
        <v>410</v>
      </c>
      <c r="G229" s="240" t="s">
        <v>168</v>
      </c>
      <c r="H229" s="241">
        <v>372</v>
      </c>
      <c r="I229" s="242"/>
      <c r="J229" s="243">
        <f>ROUND(I229*H229,2)</f>
        <v>0</v>
      </c>
      <c r="K229" s="244"/>
      <c r="L229" s="44"/>
      <c r="M229" s="245" t="s">
        <v>1</v>
      </c>
      <c r="N229" s="246" t="s">
        <v>38</v>
      </c>
      <c r="O229" s="91"/>
      <c r="P229" s="247">
        <f>O229*H229</f>
        <v>0</v>
      </c>
      <c r="Q229" s="247">
        <v>0.098000000000000004</v>
      </c>
      <c r="R229" s="247">
        <f>Q229*H229</f>
        <v>36.456000000000003</v>
      </c>
      <c r="S229" s="247">
        <v>0</v>
      </c>
      <c r="T229" s="24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9" t="s">
        <v>160</v>
      </c>
      <c r="AT229" s="249" t="s">
        <v>156</v>
      </c>
      <c r="AU229" s="249" t="s">
        <v>83</v>
      </c>
      <c r="AY229" s="17" t="s">
        <v>154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7" t="s">
        <v>81</v>
      </c>
      <c r="BK229" s="250">
        <f>ROUND(I229*H229,2)</f>
        <v>0</v>
      </c>
      <c r="BL229" s="17" t="s">
        <v>160</v>
      </c>
      <c r="BM229" s="249" t="s">
        <v>411</v>
      </c>
    </row>
    <row r="230" s="13" customFormat="1">
      <c r="A230" s="13"/>
      <c r="B230" s="251"/>
      <c r="C230" s="252"/>
      <c r="D230" s="253" t="s">
        <v>189</v>
      </c>
      <c r="E230" s="254" t="s">
        <v>1</v>
      </c>
      <c r="F230" s="255" t="s">
        <v>412</v>
      </c>
      <c r="G230" s="252"/>
      <c r="H230" s="256">
        <v>372</v>
      </c>
      <c r="I230" s="257"/>
      <c r="J230" s="252"/>
      <c r="K230" s="252"/>
      <c r="L230" s="258"/>
      <c r="M230" s="259"/>
      <c r="N230" s="260"/>
      <c r="O230" s="260"/>
      <c r="P230" s="260"/>
      <c r="Q230" s="260"/>
      <c r="R230" s="260"/>
      <c r="S230" s="260"/>
      <c r="T230" s="26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2" t="s">
        <v>189</v>
      </c>
      <c r="AU230" s="262" t="s">
        <v>83</v>
      </c>
      <c r="AV230" s="13" t="s">
        <v>83</v>
      </c>
      <c r="AW230" s="13" t="s">
        <v>30</v>
      </c>
      <c r="AX230" s="13" t="s">
        <v>81</v>
      </c>
      <c r="AY230" s="262" t="s">
        <v>154</v>
      </c>
    </row>
    <row r="231" s="2" customFormat="1" ht="33" customHeight="1">
      <c r="A231" s="38"/>
      <c r="B231" s="39"/>
      <c r="C231" s="263" t="s">
        <v>413</v>
      </c>
      <c r="D231" s="263" t="s">
        <v>262</v>
      </c>
      <c r="E231" s="264" t="s">
        <v>414</v>
      </c>
      <c r="F231" s="265" t="s">
        <v>415</v>
      </c>
      <c r="G231" s="266" t="s">
        <v>168</v>
      </c>
      <c r="H231" s="267">
        <v>356.69999999999999</v>
      </c>
      <c r="I231" s="268"/>
      <c r="J231" s="269">
        <f>ROUND(I231*H231,2)</f>
        <v>0</v>
      </c>
      <c r="K231" s="270"/>
      <c r="L231" s="271"/>
      <c r="M231" s="272" t="s">
        <v>1</v>
      </c>
      <c r="N231" s="273" t="s">
        <v>38</v>
      </c>
      <c r="O231" s="91"/>
      <c r="P231" s="247">
        <f>O231*H231</f>
        <v>0</v>
      </c>
      <c r="Q231" s="247">
        <v>0.17599999999999999</v>
      </c>
      <c r="R231" s="247">
        <f>Q231*H231</f>
        <v>62.779199999999996</v>
      </c>
      <c r="S231" s="247">
        <v>0</v>
      </c>
      <c r="T231" s="24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9" t="s">
        <v>185</v>
      </c>
      <c r="AT231" s="249" t="s">
        <v>262</v>
      </c>
      <c r="AU231" s="249" t="s">
        <v>83</v>
      </c>
      <c r="AY231" s="17" t="s">
        <v>154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7" t="s">
        <v>81</v>
      </c>
      <c r="BK231" s="250">
        <f>ROUND(I231*H231,2)</f>
        <v>0</v>
      </c>
      <c r="BL231" s="17" t="s">
        <v>160</v>
      </c>
      <c r="BM231" s="249" t="s">
        <v>416</v>
      </c>
    </row>
    <row r="232" s="13" customFormat="1">
      <c r="A232" s="13"/>
      <c r="B232" s="251"/>
      <c r="C232" s="252"/>
      <c r="D232" s="253" t="s">
        <v>189</v>
      </c>
      <c r="E232" s="254" t="s">
        <v>1</v>
      </c>
      <c r="F232" s="255" t="s">
        <v>417</v>
      </c>
      <c r="G232" s="252"/>
      <c r="H232" s="256">
        <v>356.69999999999999</v>
      </c>
      <c r="I232" s="257"/>
      <c r="J232" s="252"/>
      <c r="K232" s="252"/>
      <c r="L232" s="258"/>
      <c r="M232" s="259"/>
      <c r="N232" s="260"/>
      <c r="O232" s="260"/>
      <c r="P232" s="260"/>
      <c r="Q232" s="260"/>
      <c r="R232" s="260"/>
      <c r="S232" s="260"/>
      <c r="T232" s="26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2" t="s">
        <v>189</v>
      </c>
      <c r="AU232" s="262" t="s">
        <v>83</v>
      </c>
      <c r="AV232" s="13" t="s">
        <v>83</v>
      </c>
      <c r="AW232" s="13" t="s">
        <v>30</v>
      </c>
      <c r="AX232" s="13" t="s">
        <v>81</v>
      </c>
      <c r="AY232" s="262" t="s">
        <v>154</v>
      </c>
    </row>
    <row r="233" s="2" customFormat="1" ht="21.75" customHeight="1">
      <c r="A233" s="38"/>
      <c r="B233" s="39"/>
      <c r="C233" s="263" t="s">
        <v>418</v>
      </c>
      <c r="D233" s="263" t="s">
        <v>262</v>
      </c>
      <c r="E233" s="264" t="s">
        <v>419</v>
      </c>
      <c r="F233" s="265" t="s">
        <v>420</v>
      </c>
      <c r="G233" s="266" t="s">
        <v>168</v>
      </c>
      <c r="H233" s="267">
        <v>12.92</v>
      </c>
      <c r="I233" s="268"/>
      <c r="J233" s="269">
        <f>ROUND(I233*H233,2)</f>
        <v>0</v>
      </c>
      <c r="K233" s="270"/>
      <c r="L233" s="271"/>
      <c r="M233" s="272" t="s">
        <v>1</v>
      </c>
      <c r="N233" s="273" t="s">
        <v>38</v>
      </c>
      <c r="O233" s="91"/>
      <c r="P233" s="247">
        <f>O233*H233</f>
        <v>0</v>
      </c>
      <c r="Q233" s="247">
        <v>0.17599999999999999</v>
      </c>
      <c r="R233" s="247">
        <f>Q233*H233</f>
        <v>2.2739199999999999</v>
      </c>
      <c r="S233" s="247">
        <v>0</v>
      </c>
      <c r="T233" s="24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9" t="s">
        <v>185</v>
      </c>
      <c r="AT233" s="249" t="s">
        <v>262</v>
      </c>
      <c r="AU233" s="249" t="s">
        <v>83</v>
      </c>
      <c r="AY233" s="17" t="s">
        <v>154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7" t="s">
        <v>81</v>
      </c>
      <c r="BK233" s="250">
        <f>ROUND(I233*H233,2)</f>
        <v>0</v>
      </c>
      <c r="BL233" s="17" t="s">
        <v>160</v>
      </c>
      <c r="BM233" s="249" t="s">
        <v>421</v>
      </c>
    </row>
    <row r="234" s="13" customFormat="1">
      <c r="A234" s="13"/>
      <c r="B234" s="251"/>
      <c r="C234" s="252"/>
      <c r="D234" s="253" t="s">
        <v>189</v>
      </c>
      <c r="E234" s="254" t="s">
        <v>1</v>
      </c>
      <c r="F234" s="255" t="s">
        <v>422</v>
      </c>
      <c r="G234" s="252"/>
      <c r="H234" s="256">
        <v>12.92</v>
      </c>
      <c r="I234" s="257"/>
      <c r="J234" s="252"/>
      <c r="K234" s="252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189</v>
      </c>
      <c r="AU234" s="262" t="s">
        <v>83</v>
      </c>
      <c r="AV234" s="13" t="s">
        <v>83</v>
      </c>
      <c r="AW234" s="13" t="s">
        <v>30</v>
      </c>
      <c r="AX234" s="13" t="s">
        <v>81</v>
      </c>
      <c r="AY234" s="262" t="s">
        <v>154</v>
      </c>
    </row>
    <row r="235" s="2" customFormat="1" ht="21.75" customHeight="1">
      <c r="A235" s="38"/>
      <c r="B235" s="39"/>
      <c r="C235" s="263" t="s">
        <v>423</v>
      </c>
      <c r="D235" s="263" t="s">
        <v>262</v>
      </c>
      <c r="E235" s="264" t="s">
        <v>424</v>
      </c>
      <c r="F235" s="265" t="s">
        <v>425</v>
      </c>
      <c r="G235" s="266" t="s">
        <v>168</v>
      </c>
      <c r="H235" s="267">
        <v>2.3599999999999999</v>
      </c>
      <c r="I235" s="268"/>
      <c r="J235" s="269">
        <f>ROUND(I235*H235,2)</f>
        <v>0</v>
      </c>
      <c r="K235" s="270"/>
      <c r="L235" s="271"/>
      <c r="M235" s="272" t="s">
        <v>1</v>
      </c>
      <c r="N235" s="273" t="s">
        <v>38</v>
      </c>
      <c r="O235" s="91"/>
      <c r="P235" s="247">
        <f>O235*H235</f>
        <v>0</v>
      </c>
      <c r="Q235" s="247">
        <v>0.17599999999999999</v>
      </c>
      <c r="R235" s="247">
        <f>Q235*H235</f>
        <v>0.41535999999999995</v>
      </c>
      <c r="S235" s="247">
        <v>0</v>
      </c>
      <c r="T235" s="24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9" t="s">
        <v>185</v>
      </c>
      <c r="AT235" s="249" t="s">
        <v>262</v>
      </c>
      <c r="AU235" s="249" t="s">
        <v>83</v>
      </c>
      <c r="AY235" s="17" t="s">
        <v>154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7" t="s">
        <v>81</v>
      </c>
      <c r="BK235" s="250">
        <f>ROUND(I235*H235,2)</f>
        <v>0</v>
      </c>
      <c r="BL235" s="17" t="s">
        <v>160</v>
      </c>
      <c r="BM235" s="249" t="s">
        <v>426</v>
      </c>
    </row>
    <row r="236" s="13" customFormat="1">
      <c r="A236" s="13"/>
      <c r="B236" s="251"/>
      <c r="C236" s="252"/>
      <c r="D236" s="253" t="s">
        <v>189</v>
      </c>
      <c r="E236" s="254" t="s">
        <v>1</v>
      </c>
      <c r="F236" s="255" t="s">
        <v>427</v>
      </c>
      <c r="G236" s="252"/>
      <c r="H236" s="256">
        <v>2.3599999999999999</v>
      </c>
      <c r="I236" s="257"/>
      <c r="J236" s="252"/>
      <c r="K236" s="252"/>
      <c r="L236" s="258"/>
      <c r="M236" s="259"/>
      <c r="N236" s="260"/>
      <c r="O236" s="260"/>
      <c r="P236" s="260"/>
      <c r="Q236" s="260"/>
      <c r="R236" s="260"/>
      <c r="S236" s="260"/>
      <c r="T236" s="26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2" t="s">
        <v>189</v>
      </c>
      <c r="AU236" s="262" t="s">
        <v>83</v>
      </c>
      <c r="AV236" s="13" t="s">
        <v>83</v>
      </c>
      <c r="AW236" s="13" t="s">
        <v>30</v>
      </c>
      <c r="AX236" s="13" t="s">
        <v>81</v>
      </c>
      <c r="AY236" s="262" t="s">
        <v>154</v>
      </c>
    </row>
    <row r="237" s="2" customFormat="1" ht="16.5" customHeight="1">
      <c r="A237" s="38"/>
      <c r="B237" s="39"/>
      <c r="C237" s="263" t="s">
        <v>428</v>
      </c>
      <c r="D237" s="263" t="s">
        <v>262</v>
      </c>
      <c r="E237" s="264" t="s">
        <v>429</v>
      </c>
      <c r="F237" s="265" t="s">
        <v>430</v>
      </c>
      <c r="G237" s="266" t="s">
        <v>248</v>
      </c>
      <c r="H237" s="267">
        <v>16.963000000000001</v>
      </c>
      <c r="I237" s="268"/>
      <c r="J237" s="269">
        <f>ROUND(I237*H237,2)</f>
        <v>0</v>
      </c>
      <c r="K237" s="270"/>
      <c r="L237" s="271"/>
      <c r="M237" s="272" t="s">
        <v>1</v>
      </c>
      <c r="N237" s="273" t="s">
        <v>38</v>
      </c>
      <c r="O237" s="91"/>
      <c r="P237" s="247">
        <f>O237*H237</f>
        <v>0</v>
      </c>
      <c r="Q237" s="247">
        <v>1</v>
      </c>
      <c r="R237" s="247">
        <f>Q237*H237</f>
        <v>16.963000000000001</v>
      </c>
      <c r="S237" s="247">
        <v>0</v>
      </c>
      <c r="T237" s="24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9" t="s">
        <v>185</v>
      </c>
      <c r="AT237" s="249" t="s">
        <v>262</v>
      </c>
      <c r="AU237" s="249" t="s">
        <v>83</v>
      </c>
      <c r="AY237" s="17" t="s">
        <v>154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7" t="s">
        <v>81</v>
      </c>
      <c r="BK237" s="250">
        <f>ROUND(I237*H237,2)</f>
        <v>0</v>
      </c>
      <c r="BL237" s="17" t="s">
        <v>160</v>
      </c>
      <c r="BM237" s="249" t="s">
        <v>431</v>
      </c>
    </row>
    <row r="238" s="15" customFormat="1">
      <c r="A238" s="15"/>
      <c r="B238" s="285"/>
      <c r="C238" s="286"/>
      <c r="D238" s="253" t="s">
        <v>189</v>
      </c>
      <c r="E238" s="287" t="s">
        <v>1</v>
      </c>
      <c r="F238" s="288" t="s">
        <v>432</v>
      </c>
      <c r="G238" s="286"/>
      <c r="H238" s="287" t="s">
        <v>1</v>
      </c>
      <c r="I238" s="289"/>
      <c r="J238" s="286"/>
      <c r="K238" s="286"/>
      <c r="L238" s="290"/>
      <c r="M238" s="291"/>
      <c r="N238" s="292"/>
      <c r="O238" s="292"/>
      <c r="P238" s="292"/>
      <c r="Q238" s="292"/>
      <c r="R238" s="292"/>
      <c r="S238" s="292"/>
      <c r="T238" s="29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94" t="s">
        <v>189</v>
      </c>
      <c r="AU238" s="294" t="s">
        <v>83</v>
      </c>
      <c r="AV238" s="15" t="s">
        <v>81</v>
      </c>
      <c r="AW238" s="15" t="s">
        <v>30</v>
      </c>
      <c r="AX238" s="15" t="s">
        <v>73</v>
      </c>
      <c r="AY238" s="294" t="s">
        <v>154</v>
      </c>
    </row>
    <row r="239" s="13" customFormat="1">
      <c r="A239" s="13"/>
      <c r="B239" s="251"/>
      <c r="C239" s="252"/>
      <c r="D239" s="253" t="s">
        <v>189</v>
      </c>
      <c r="E239" s="254" t="s">
        <v>1</v>
      </c>
      <c r="F239" s="255" t="s">
        <v>433</v>
      </c>
      <c r="G239" s="252"/>
      <c r="H239" s="256">
        <v>16.963000000000001</v>
      </c>
      <c r="I239" s="257"/>
      <c r="J239" s="252"/>
      <c r="K239" s="252"/>
      <c r="L239" s="258"/>
      <c r="M239" s="259"/>
      <c r="N239" s="260"/>
      <c r="O239" s="260"/>
      <c r="P239" s="260"/>
      <c r="Q239" s="260"/>
      <c r="R239" s="260"/>
      <c r="S239" s="260"/>
      <c r="T239" s="26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2" t="s">
        <v>189</v>
      </c>
      <c r="AU239" s="262" t="s">
        <v>83</v>
      </c>
      <c r="AV239" s="13" t="s">
        <v>83</v>
      </c>
      <c r="AW239" s="13" t="s">
        <v>30</v>
      </c>
      <c r="AX239" s="13" t="s">
        <v>81</v>
      </c>
      <c r="AY239" s="262" t="s">
        <v>154</v>
      </c>
    </row>
    <row r="240" s="12" customFormat="1" ht="22.8" customHeight="1">
      <c r="A240" s="12"/>
      <c r="B240" s="221"/>
      <c r="C240" s="222"/>
      <c r="D240" s="223" t="s">
        <v>72</v>
      </c>
      <c r="E240" s="235" t="s">
        <v>434</v>
      </c>
      <c r="F240" s="235" t="s">
        <v>435</v>
      </c>
      <c r="G240" s="222"/>
      <c r="H240" s="222"/>
      <c r="I240" s="225"/>
      <c r="J240" s="236">
        <f>BK240</f>
        <v>0</v>
      </c>
      <c r="K240" s="222"/>
      <c r="L240" s="227"/>
      <c r="M240" s="228"/>
      <c r="N240" s="229"/>
      <c r="O240" s="229"/>
      <c r="P240" s="230">
        <f>SUM(P241:P249)</f>
        <v>0</v>
      </c>
      <c r="Q240" s="229"/>
      <c r="R240" s="230">
        <f>SUM(R241:R249)</f>
        <v>58.70770000000001</v>
      </c>
      <c r="S240" s="229"/>
      <c r="T240" s="231">
        <f>SUM(T241:T249)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2" t="s">
        <v>81</v>
      </c>
      <c r="AT240" s="233" t="s">
        <v>72</v>
      </c>
      <c r="AU240" s="233" t="s">
        <v>81</v>
      </c>
      <c r="AY240" s="232" t="s">
        <v>154</v>
      </c>
      <c r="BK240" s="234">
        <f>SUM(BK241:BK249)</f>
        <v>0</v>
      </c>
    </row>
    <row r="241" s="2" customFormat="1" ht="16.5" customHeight="1">
      <c r="A241" s="38"/>
      <c r="B241" s="39"/>
      <c r="C241" s="237" t="s">
        <v>436</v>
      </c>
      <c r="D241" s="237" t="s">
        <v>156</v>
      </c>
      <c r="E241" s="238" t="s">
        <v>289</v>
      </c>
      <c r="F241" s="239" t="s">
        <v>290</v>
      </c>
      <c r="G241" s="240" t="s">
        <v>168</v>
      </c>
      <c r="H241" s="241">
        <v>203.5</v>
      </c>
      <c r="I241" s="242"/>
      <c r="J241" s="243">
        <f>ROUND(I241*H241,2)</f>
        <v>0</v>
      </c>
      <c r="K241" s="244"/>
      <c r="L241" s="44"/>
      <c r="M241" s="245" t="s">
        <v>1</v>
      </c>
      <c r="N241" s="246" t="s">
        <v>38</v>
      </c>
      <c r="O241" s="91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9" t="s">
        <v>160</v>
      </c>
      <c r="AT241" s="249" t="s">
        <v>156</v>
      </c>
      <c r="AU241" s="249" t="s">
        <v>83</v>
      </c>
      <c r="AY241" s="17" t="s">
        <v>154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7" t="s">
        <v>81</v>
      </c>
      <c r="BK241" s="250">
        <f>ROUND(I241*H241,2)</f>
        <v>0</v>
      </c>
      <c r="BL241" s="17" t="s">
        <v>160</v>
      </c>
      <c r="BM241" s="249" t="s">
        <v>437</v>
      </c>
    </row>
    <row r="242" s="13" customFormat="1">
      <c r="A242" s="13"/>
      <c r="B242" s="251"/>
      <c r="C242" s="252"/>
      <c r="D242" s="253" t="s">
        <v>189</v>
      </c>
      <c r="E242" s="254" t="s">
        <v>1</v>
      </c>
      <c r="F242" s="255" t="s">
        <v>438</v>
      </c>
      <c r="G242" s="252"/>
      <c r="H242" s="256">
        <v>203.5</v>
      </c>
      <c r="I242" s="257"/>
      <c r="J242" s="252"/>
      <c r="K242" s="252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189</v>
      </c>
      <c r="AU242" s="262" t="s">
        <v>83</v>
      </c>
      <c r="AV242" s="13" t="s">
        <v>83</v>
      </c>
      <c r="AW242" s="13" t="s">
        <v>30</v>
      </c>
      <c r="AX242" s="13" t="s">
        <v>81</v>
      </c>
      <c r="AY242" s="262" t="s">
        <v>154</v>
      </c>
    </row>
    <row r="243" s="2" customFormat="1" ht="21.75" customHeight="1">
      <c r="A243" s="38"/>
      <c r="B243" s="39"/>
      <c r="C243" s="237" t="s">
        <v>439</v>
      </c>
      <c r="D243" s="237" t="s">
        <v>156</v>
      </c>
      <c r="E243" s="238" t="s">
        <v>440</v>
      </c>
      <c r="F243" s="239" t="s">
        <v>441</v>
      </c>
      <c r="G243" s="240" t="s">
        <v>168</v>
      </c>
      <c r="H243" s="241">
        <v>185</v>
      </c>
      <c r="I243" s="242"/>
      <c r="J243" s="243">
        <f>ROUND(I243*H243,2)</f>
        <v>0</v>
      </c>
      <c r="K243" s="244"/>
      <c r="L243" s="44"/>
      <c r="M243" s="245" t="s">
        <v>1</v>
      </c>
      <c r="N243" s="246" t="s">
        <v>38</v>
      </c>
      <c r="O243" s="91"/>
      <c r="P243" s="247">
        <f>O243*H243</f>
        <v>0</v>
      </c>
      <c r="Q243" s="247">
        <v>0</v>
      </c>
      <c r="R243" s="247">
        <f>Q243*H243</f>
        <v>0</v>
      </c>
      <c r="S243" s="247">
        <v>0</v>
      </c>
      <c r="T243" s="24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9" t="s">
        <v>160</v>
      </c>
      <c r="AT243" s="249" t="s">
        <v>156</v>
      </c>
      <c r="AU243" s="249" t="s">
        <v>83</v>
      </c>
      <c r="AY243" s="17" t="s">
        <v>154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7" t="s">
        <v>81</v>
      </c>
      <c r="BK243" s="250">
        <f>ROUND(I243*H243,2)</f>
        <v>0</v>
      </c>
      <c r="BL243" s="17" t="s">
        <v>160</v>
      </c>
      <c r="BM243" s="249" t="s">
        <v>442</v>
      </c>
    </row>
    <row r="244" s="2" customFormat="1" ht="21.75" customHeight="1">
      <c r="A244" s="38"/>
      <c r="B244" s="39"/>
      <c r="C244" s="237" t="s">
        <v>443</v>
      </c>
      <c r="D244" s="237" t="s">
        <v>156</v>
      </c>
      <c r="E244" s="238" t="s">
        <v>444</v>
      </c>
      <c r="F244" s="239" t="s">
        <v>445</v>
      </c>
      <c r="G244" s="240" t="s">
        <v>168</v>
      </c>
      <c r="H244" s="241">
        <v>185</v>
      </c>
      <c r="I244" s="242"/>
      <c r="J244" s="243">
        <f>ROUND(I244*H244,2)</f>
        <v>0</v>
      </c>
      <c r="K244" s="244"/>
      <c r="L244" s="44"/>
      <c r="M244" s="245" t="s">
        <v>1</v>
      </c>
      <c r="N244" s="246" t="s">
        <v>38</v>
      </c>
      <c r="O244" s="91"/>
      <c r="P244" s="247">
        <f>O244*H244</f>
        <v>0</v>
      </c>
      <c r="Q244" s="247">
        <v>0.10362</v>
      </c>
      <c r="R244" s="247">
        <f>Q244*H244</f>
        <v>19.169700000000002</v>
      </c>
      <c r="S244" s="247">
        <v>0</v>
      </c>
      <c r="T244" s="24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9" t="s">
        <v>160</v>
      </c>
      <c r="AT244" s="249" t="s">
        <v>156</v>
      </c>
      <c r="AU244" s="249" t="s">
        <v>83</v>
      </c>
      <c r="AY244" s="17" t="s">
        <v>154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7" t="s">
        <v>81</v>
      </c>
      <c r="BK244" s="250">
        <f>ROUND(I244*H244,2)</f>
        <v>0</v>
      </c>
      <c r="BL244" s="17" t="s">
        <v>160</v>
      </c>
      <c r="BM244" s="249" t="s">
        <v>446</v>
      </c>
    </row>
    <row r="245" s="2" customFormat="1" ht="16.5" customHeight="1">
      <c r="A245" s="38"/>
      <c r="B245" s="39"/>
      <c r="C245" s="263" t="s">
        <v>336</v>
      </c>
      <c r="D245" s="263" t="s">
        <v>262</v>
      </c>
      <c r="E245" s="264" t="s">
        <v>447</v>
      </c>
      <c r="F245" s="265" t="s">
        <v>448</v>
      </c>
      <c r="G245" s="266" t="s">
        <v>168</v>
      </c>
      <c r="H245" s="267">
        <v>190.55000000000001</v>
      </c>
      <c r="I245" s="268"/>
      <c r="J245" s="269">
        <f>ROUND(I245*H245,2)</f>
        <v>0</v>
      </c>
      <c r="K245" s="270"/>
      <c r="L245" s="271"/>
      <c r="M245" s="272" t="s">
        <v>1</v>
      </c>
      <c r="N245" s="273" t="s">
        <v>38</v>
      </c>
      <c r="O245" s="91"/>
      <c r="P245" s="247">
        <f>O245*H245</f>
        <v>0</v>
      </c>
      <c r="Q245" s="247">
        <v>0.17599999999999999</v>
      </c>
      <c r="R245" s="247">
        <f>Q245*H245</f>
        <v>33.5368</v>
      </c>
      <c r="S245" s="247">
        <v>0</v>
      </c>
      <c r="T245" s="24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9" t="s">
        <v>185</v>
      </c>
      <c r="AT245" s="249" t="s">
        <v>262</v>
      </c>
      <c r="AU245" s="249" t="s">
        <v>83</v>
      </c>
      <c r="AY245" s="17" t="s">
        <v>154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7" t="s">
        <v>81</v>
      </c>
      <c r="BK245" s="250">
        <f>ROUND(I245*H245,2)</f>
        <v>0</v>
      </c>
      <c r="BL245" s="17" t="s">
        <v>160</v>
      </c>
      <c r="BM245" s="249" t="s">
        <v>449</v>
      </c>
    </row>
    <row r="246" s="13" customFormat="1">
      <c r="A246" s="13"/>
      <c r="B246" s="251"/>
      <c r="C246" s="252"/>
      <c r="D246" s="253" t="s">
        <v>189</v>
      </c>
      <c r="E246" s="254" t="s">
        <v>1</v>
      </c>
      <c r="F246" s="255" t="s">
        <v>450</v>
      </c>
      <c r="G246" s="252"/>
      <c r="H246" s="256">
        <v>190.55000000000001</v>
      </c>
      <c r="I246" s="257"/>
      <c r="J246" s="252"/>
      <c r="K246" s="252"/>
      <c r="L246" s="258"/>
      <c r="M246" s="259"/>
      <c r="N246" s="260"/>
      <c r="O246" s="260"/>
      <c r="P246" s="260"/>
      <c r="Q246" s="260"/>
      <c r="R246" s="260"/>
      <c r="S246" s="260"/>
      <c r="T246" s="26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2" t="s">
        <v>189</v>
      </c>
      <c r="AU246" s="262" t="s">
        <v>83</v>
      </c>
      <c r="AV246" s="13" t="s">
        <v>83</v>
      </c>
      <c r="AW246" s="13" t="s">
        <v>30</v>
      </c>
      <c r="AX246" s="13" t="s">
        <v>81</v>
      </c>
      <c r="AY246" s="262" t="s">
        <v>154</v>
      </c>
    </row>
    <row r="247" s="2" customFormat="1" ht="21.75" customHeight="1">
      <c r="A247" s="38"/>
      <c r="B247" s="39"/>
      <c r="C247" s="237" t="s">
        <v>451</v>
      </c>
      <c r="D247" s="237" t="s">
        <v>156</v>
      </c>
      <c r="E247" s="238" t="s">
        <v>452</v>
      </c>
      <c r="F247" s="239" t="s">
        <v>453</v>
      </c>
      <c r="G247" s="240" t="s">
        <v>168</v>
      </c>
      <c r="H247" s="241">
        <v>30</v>
      </c>
      <c r="I247" s="242"/>
      <c r="J247" s="243">
        <f>ROUND(I247*H247,2)</f>
        <v>0</v>
      </c>
      <c r="K247" s="244"/>
      <c r="L247" s="44"/>
      <c r="M247" s="245" t="s">
        <v>1</v>
      </c>
      <c r="N247" s="246" t="s">
        <v>38</v>
      </c>
      <c r="O247" s="91"/>
      <c r="P247" s="247">
        <f>O247*H247</f>
        <v>0</v>
      </c>
      <c r="Q247" s="247">
        <v>0.088800000000000004</v>
      </c>
      <c r="R247" s="247">
        <f>Q247*H247</f>
        <v>2.6640000000000001</v>
      </c>
      <c r="S247" s="247">
        <v>0</v>
      </c>
      <c r="T247" s="24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9" t="s">
        <v>160</v>
      </c>
      <c r="AT247" s="249" t="s">
        <v>156</v>
      </c>
      <c r="AU247" s="249" t="s">
        <v>83</v>
      </c>
      <c r="AY247" s="17" t="s">
        <v>154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7" t="s">
        <v>81</v>
      </c>
      <c r="BK247" s="250">
        <f>ROUND(I247*H247,2)</f>
        <v>0</v>
      </c>
      <c r="BL247" s="17" t="s">
        <v>160</v>
      </c>
      <c r="BM247" s="249" t="s">
        <v>454</v>
      </c>
    </row>
    <row r="248" s="2" customFormat="1" ht="16.5" customHeight="1">
      <c r="A248" s="38"/>
      <c r="B248" s="39"/>
      <c r="C248" s="263" t="s">
        <v>122</v>
      </c>
      <c r="D248" s="263" t="s">
        <v>262</v>
      </c>
      <c r="E248" s="264" t="s">
        <v>455</v>
      </c>
      <c r="F248" s="265" t="s">
        <v>456</v>
      </c>
      <c r="G248" s="266" t="s">
        <v>168</v>
      </c>
      <c r="H248" s="267">
        <v>30.899999999999999</v>
      </c>
      <c r="I248" s="268"/>
      <c r="J248" s="269">
        <f>ROUND(I248*H248,2)</f>
        <v>0</v>
      </c>
      <c r="K248" s="270"/>
      <c r="L248" s="271"/>
      <c r="M248" s="272" t="s">
        <v>1</v>
      </c>
      <c r="N248" s="273" t="s">
        <v>38</v>
      </c>
      <c r="O248" s="91"/>
      <c r="P248" s="247">
        <f>O248*H248</f>
        <v>0</v>
      </c>
      <c r="Q248" s="247">
        <v>0.108</v>
      </c>
      <c r="R248" s="247">
        <f>Q248*H248</f>
        <v>3.3371999999999997</v>
      </c>
      <c r="S248" s="247">
        <v>0</v>
      </c>
      <c r="T248" s="24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9" t="s">
        <v>185</v>
      </c>
      <c r="AT248" s="249" t="s">
        <v>262</v>
      </c>
      <c r="AU248" s="249" t="s">
        <v>83</v>
      </c>
      <c r="AY248" s="17" t="s">
        <v>154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7" t="s">
        <v>81</v>
      </c>
      <c r="BK248" s="250">
        <f>ROUND(I248*H248,2)</f>
        <v>0</v>
      </c>
      <c r="BL248" s="17" t="s">
        <v>160</v>
      </c>
      <c r="BM248" s="249" t="s">
        <v>457</v>
      </c>
    </row>
    <row r="249" s="13" customFormat="1">
      <c r="A249" s="13"/>
      <c r="B249" s="251"/>
      <c r="C249" s="252"/>
      <c r="D249" s="253" t="s">
        <v>189</v>
      </c>
      <c r="E249" s="252"/>
      <c r="F249" s="255" t="s">
        <v>458</v>
      </c>
      <c r="G249" s="252"/>
      <c r="H249" s="256">
        <v>30.899999999999999</v>
      </c>
      <c r="I249" s="257"/>
      <c r="J249" s="252"/>
      <c r="K249" s="252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189</v>
      </c>
      <c r="AU249" s="262" t="s">
        <v>83</v>
      </c>
      <c r="AV249" s="13" t="s">
        <v>83</v>
      </c>
      <c r="AW249" s="13" t="s">
        <v>4</v>
      </c>
      <c r="AX249" s="13" t="s">
        <v>81</v>
      </c>
      <c r="AY249" s="262" t="s">
        <v>154</v>
      </c>
    </row>
    <row r="250" s="12" customFormat="1" ht="22.8" customHeight="1">
      <c r="A250" s="12"/>
      <c r="B250" s="221"/>
      <c r="C250" s="222"/>
      <c r="D250" s="223" t="s">
        <v>72</v>
      </c>
      <c r="E250" s="235" t="s">
        <v>185</v>
      </c>
      <c r="F250" s="235" t="s">
        <v>459</v>
      </c>
      <c r="G250" s="222"/>
      <c r="H250" s="222"/>
      <c r="I250" s="225"/>
      <c r="J250" s="236">
        <f>BK250</f>
        <v>0</v>
      </c>
      <c r="K250" s="222"/>
      <c r="L250" s="227"/>
      <c r="M250" s="228"/>
      <c r="N250" s="229"/>
      <c r="O250" s="229"/>
      <c r="P250" s="230">
        <f>SUM(P251:P258)</f>
        <v>0</v>
      </c>
      <c r="Q250" s="229"/>
      <c r="R250" s="230">
        <f>SUM(R251:R258)</f>
        <v>4.1202000000000005</v>
      </c>
      <c r="S250" s="229"/>
      <c r="T250" s="231">
        <f>SUM(T251:T258)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2" t="s">
        <v>81</v>
      </c>
      <c r="AT250" s="233" t="s">
        <v>72</v>
      </c>
      <c r="AU250" s="233" t="s">
        <v>81</v>
      </c>
      <c r="AY250" s="232" t="s">
        <v>154</v>
      </c>
      <c r="BK250" s="234">
        <f>SUM(BK251:BK258)</f>
        <v>0</v>
      </c>
    </row>
    <row r="251" s="2" customFormat="1" ht="21.75" customHeight="1">
      <c r="A251" s="38"/>
      <c r="B251" s="39"/>
      <c r="C251" s="237" t="s">
        <v>460</v>
      </c>
      <c r="D251" s="237" t="s">
        <v>156</v>
      </c>
      <c r="E251" s="238" t="s">
        <v>461</v>
      </c>
      <c r="F251" s="239" t="s">
        <v>462</v>
      </c>
      <c r="G251" s="240" t="s">
        <v>194</v>
      </c>
      <c r="H251" s="241">
        <v>7</v>
      </c>
      <c r="I251" s="242"/>
      <c r="J251" s="243">
        <f>ROUND(I251*H251,2)</f>
        <v>0</v>
      </c>
      <c r="K251" s="244"/>
      <c r="L251" s="44"/>
      <c r="M251" s="245" t="s">
        <v>1</v>
      </c>
      <c r="N251" s="246" t="s">
        <v>38</v>
      </c>
      <c r="O251" s="91"/>
      <c r="P251" s="247">
        <f>O251*H251</f>
        <v>0</v>
      </c>
      <c r="Q251" s="247">
        <v>1.0000000000000001E-05</v>
      </c>
      <c r="R251" s="247">
        <f>Q251*H251</f>
        <v>7.0000000000000007E-05</v>
      </c>
      <c r="S251" s="247">
        <v>0</v>
      </c>
      <c r="T251" s="24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9" t="s">
        <v>160</v>
      </c>
      <c r="AT251" s="249" t="s">
        <v>156</v>
      </c>
      <c r="AU251" s="249" t="s">
        <v>83</v>
      </c>
      <c r="AY251" s="17" t="s">
        <v>154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7" t="s">
        <v>81</v>
      </c>
      <c r="BK251" s="250">
        <f>ROUND(I251*H251,2)</f>
        <v>0</v>
      </c>
      <c r="BL251" s="17" t="s">
        <v>160</v>
      </c>
      <c r="BM251" s="249" t="s">
        <v>463</v>
      </c>
    </row>
    <row r="252" s="2" customFormat="1" ht="16.5" customHeight="1">
      <c r="A252" s="38"/>
      <c r="B252" s="39"/>
      <c r="C252" s="263" t="s">
        <v>464</v>
      </c>
      <c r="D252" s="263" t="s">
        <v>262</v>
      </c>
      <c r="E252" s="264" t="s">
        <v>465</v>
      </c>
      <c r="F252" s="265" t="s">
        <v>466</v>
      </c>
      <c r="G252" s="266" t="s">
        <v>194</v>
      </c>
      <c r="H252" s="267">
        <v>7</v>
      </c>
      <c r="I252" s="268"/>
      <c r="J252" s="269">
        <f>ROUND(I252*H252,2)</f>
        <v>0</v>
      </c>
      <c r="K252" s="270"/>
      <c r="L252" s="271"/>
      <c r="M252" s="272" t="s">
        <v>1</v>
      </c>
      <c r="N252" s="273" t="s">
        <v>38</v>
      </c>
      <c r="O252" s="91"/>
      <c r="P252" s="247">
        <f>O252*H252</f>
        <v>0</v>
      </c>
      <c r="Q252" s="247">
        <v>0.0046899999999999997</v>
      </c>
      <c r="R252" s="247">
        <f>Q252*H252</f>
        <v>0.032829999999999998</v>
      </c>
      <c r="S252" s="247">
        <v>0</v>
      </c>
      <c r="T252" s="24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9" t="s">
        <v>185</v>
      </c>
      <c r="AT252" s="249" t="s">
        <v>262</v>
      </c>
      <c r="AU252" s="249" t="s">
        <v>83</v>
      </c>
      <c r="AY252" s="17" t="s">
        <v>154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7" t="s">
        <v>81</v>
      </c>
      <c r="BK252" s="250">
        <f>ROUND(I252*H252,2)</f>
        <v>0</v>
      </c>
      <c r="BL252" s="17" t="s">
        <v>160</v>
      </c>
      <c r="BM252" s="249" t="s">
        <v>467</v>
      </c>
    </row>
    <row r="253" s="2" customFormat="1" ht="16.5" customHeight="1">
      <c r="A253" s="38"/>
      <c r="B253" s="39"/>
      <c r="C253" s="237" t="s">
        <v>468</v>
      </c>
      <c r="D253" s="237" t="s">
        <v>156</v>
      </c>
      <c r="E253" s="238" t="s">
        <v>469</v>
      </c>
      <c r="F253" s="239" t="s">
        <v>470</v>
      </c>
      <c r="G253" s="240" t="s">
        <v>159</v>
      </c>
      <c r="H253" s="241">
        <v>2</v>
      </c>
      <c r="I253" s="242"/>
      <c r="J253" s="243">
        <f>ROUND(I253*H253,2)</f>
        <v>0</v>
      </c>
      <c r="K253" s="244"/>
      <c r="L253" s="44"/>
      <c r="M253" s="245" t="s">
        <v>1</v>
      </c>
      <c r="N253" s="246" t="s">
        <v>38</v>
      </c>
      <c r="O253" s="91"/>
      <c r="P253" s="247">
        <f>O253*H253</f>
        <v>0</v>
      </c>
      <c r="Q253" s="247">
        <v>0</v>
      </c>
      <c r="R253" s="247">
        <f>Q253*H253</f>
        <v>0</v>
      </c>
      <c r="S253" s="247">
        <v>0</v>
      </c>
      <c r="T253" s="24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9" t="s">
        <v>160</v>
      </c>
      <c r="AT253" s="249" t="s">
        <v>156</v>
      </c>
      <c r="AU253" s="249" t="s">
        <v>83</v>
      </c>
      <c r="AY253" s="17" t="s">
        <v>154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7" t="s">
        <v>81</v>
      </c>
      <c r="BK253" s="250">
        <f>ROUND(I253*H253,2)</f>
        <v>0</v>
      </c>
      <c r="BL253" s="17" t="s">
        <v>160</v>
      </c>
      <c r="BM253" s="249" t="s">
        <v>471</v>
      </c>
    </row>
    <row r="254" s="2" customFormat="1" ht="16.5" customHeight="1">
      <c r="A254" s="38"/>
      <c r="B254" s="39"/>
      <c r="C254" s="237" t="s">
        <v>472</v>
      </c>
      <c r="D254" s="237" t="s">
        <v>156</v>
      </c>
      <c r="E254" s="238" t="s">
        <v>473</v>
      </c>
      <c r="F254" s="239" t="s">
        <v>474</v>
      </c>
      <c r="G254" s="240" t="s">
        <v>159</v>
      </c>
      <c r="H254" s="241">
        <v>1</v>
      </c>
      <c r="I254" s="242"/>
      <c r="J254" s="243">
        <f>ROUND(I254*H254,2)</f>
        <v>0</v>
      </c>
      <c r="K254" s="244"/>
      <c r="L254" s="44"/>
      <c r="M254" s="245" t="s">
        <v>1</v>
      </c>
      <c r="N254" s="246" t="s">
        <v>38</v>
      </c>
      <c r="O254" s="91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9" t="s">
        <v>160</v>
      </c>
      <c r="AT254" s="249" t="s">
        <v>156</v>
      </c>
      <c r="AU254" s="249" t="s">
        <v>83</v>
      </c>
      <c r="AY254" s="17" t="s">
        <v>154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7" t="s">
        <v>81</v>
      </c>
      <c r="BK254" s="250">
        <f>ROUND(I254*H254,2)</f>
        <v>0</v>
      </c>
      <c r="BL254" s="17" t="s">
        <v>160</v>
      </c>
      <c r="BM254" s="249" t="s">
        <v>475</v>
      </c>
    </row>
    <row r="255" s="2" customFormat="1" ht="21.75" customHeight="1">
      <c r="A255" s="38"/>
      <c r="B255" s="39"/>
      <c r="C255" s="237" t="s">
        <v>476</v>
      </c>
      <c r="D255" s="237" t="s">
        <v>156</v>
      </c>
      <c r="E255" s="238" t="s">
        <v>477</v>
      </c>
      <c r="F255" s="239" t="s">
        <v>478</v>
      </c>
      <c r="G255" s="240" t="s">
        <v>159</v>
      </c>
      <c r="H255" s="241">
        <v>1</v>
      </c>
      <c r="I255" s="242"/>
      <c r="J255" s="243">
        <f>ROUND(I255*H255,2)</f>
        <v>0</v>
      </c>
      <c r="K255" s="244"/>
      <c r="L255" s="44"/>
      <c r="M255" s="245" t="s">
        <v>1</v>
      </c>
      <c r="N255" s="246" t="s">
        <v>38</v>
      </c>
      <c r="O255" s="91"/>
      <c r="P255" s="247">
        <f>O255*H255</f>
        <v>0</v>
      </c>
      <c r="Q255" s="247">
        <v>0.34089999999999998</v>
      </c>
      <c r="R255" s="247">
        <f>Q255*H255</f>
        <v>0.34089999999999998</v>
      </c>
      <c r="S255" s="247">
        <v>0</v>
      </c>
      <c r="T255" s="24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9" t="s">
        <v>160</v>
      </c>
      <c r="AT255" s="249" t="s">
        <v>156</v>
      </c>
      <c r="AU255" s="249" t="s">
        <v>83</v>
      </c>
      <c r="AY255" s="17" t="s">
        <v>154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7" t="s">
        <v>81</v>
      </c>
      <c r="BK255" s="250">
        <f>ROUND(I255*H255,2)</f>
        <v>0</v>
      </c>
      <c r="BL255" s="17" t="s">
        <v>160</v>
      </c>
      <c r="BM255" s="249" t="s">
        <v>479</v>
      </c>
    </row>
    <row r="256" s="2" customFormat="1" ht="21.75" customHeight="1">
      <c r="A256" s="38"/>
      <c r="B256" s="39"/>
      <c r="C256" s="263" t="s">
        <v>480</v>
      </c>
      <c r="D256" s="263" t="s">
        <v>262</v>
      </c>
      <c r="E256" s="264" t="s">
        <v>481</v>
      </c>
      <c r="F256" s="265" t="s">
        <v>482</v>
      </c>
      <c r="G256" s="266" t="s">
        <v>159</v>
      </c>
      <c r="H256" s="267">
        <v>1</v>
      </c>
      <c r="I256" s="268"/>
      <c r="J256" s="269">
        <f>ROUND(I256*H256,2)</f>
        <v>0</v>
      </c>
      <c r="K256" s="270"/>
      <c r="L256" s="271"/>
      <c r="M256" s="272" t="s">
        <v>1</v>
      </c>
      <c r="N256" s="273" t="s">
        <v>38</v>
      </c>
      <c r="O256" s="91"/>
      <c r="P256" s="247">
        <f>O256*H256</f>
        <v>0</v>
      </c>
      <c r="Q256" s="247">
        <v>0.086999999999999994</v>
      </c>
      <c r="R256" s="247">
        <f>Q256*H256</f>
        <v>0.086999999999999994</v>
      </c>
      <c r="S256" s="247">
        <v>0</v>
      </c>
      <c r="T256" s="24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9" t="s">
        <v>185</v>
      </c>
      <c r="AT256" s="249" t="s">
        <v>262</v>
      </c>
      <c r="AU256" s="249" t="s">
        <v>83</v>
      </c>
      <c r="AY256" s="17" t="s">
        <v>154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7" t="s">
        <v>81</v>
      </c>
      <c r="BK256" s="250">
        <f>ROUND(I256*H256,2)</f>
        <v>0</v>
      </c>
      <c r="BL256" s="17" t="s">
        <v>160</v>
      </c>
      <c r="BM256" s="249" t="s">
        <v>483</v>
      </c>
    </row>
    <row r="257" s="2" customFormat="1" ht="21.75" customHeight="1">
      <c r="A257" s="38"/>
      <c r="B257" s="39"/>
      <c r="C257" s="237" t="s">
        <v>484</v>
      </c>
      <c r="D257" s="237" t="s">
        <v>156</v>
      </c>
      <c r="E257" s="238" t="s">
        <v>485</v>
      </c>
      <c r="F257" s="239" t="s">
        <v>486</v>
      </c>
      <c r="G257" s="240" t="s">
        <v>159</v>
      </c>
      <c r="H257" s="241">
        <v>5</v>
      </c>
      <c r="I257" s="242"/>
      <c r="J257" s="243">
        <f>ROUND(I257*H257,2)</f>
        <v>0</v>
      </c>
      <c r="K257" s="244"/>
      <c r="L257" s="44"/>
      <c r="M257" s="245" t="s">
        <v>1</v>
      </c>
      <c r="N257" s="246" t="s">
        <v>38</v>
      </c>
      <c r="O257" s="91"/>
      <c r="P257" s="247">
        <f>O257*H257</f>
        <v>0</v>
      </c>
      <c r="Q257" s="247">
        <v>0.42080000000000001</v>
      </c>
      <c r="R257" s="247">
        <f>Q257*H257</f>
        <v>2.1040000000000001</v>
      </c>
      <c r="S257" s="247">
        <v>0</v>
      </c>
      <c r="T257" s="24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9" t="s">
        <v>160</v>
      </c>
      <c r="AT257" s="249" t="s">
        <v>156</v>
      </c>
      <c r="AU257" s="249" t="s">
        <v>83</v>
      </c>
      <c r="AY257" s="17" t="s">
        <v>154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7" t="s">
        <v>81</v>
      </c>
      <c r="BK257" s="250">
        <f>ROUND(I257*H257,2)</f>
        <v>0</v>
      </c>
      <c r="BL257" s="17" t="s">
        <v>160</v>
      </c>
      <c r="BM257" s="249" t="s">
        <v>487</v>
      </c>
    </row>
    <row r="258" s="2" customFormat="1" ht="21.75" customHeight="1">
      <c r="A258" s="38"/>
      <c r="B258" s="39"/>
      <c r="C258" s="237" t="s">
        <v>488</v>
      </c>
      <c r="D258" s="237" t="s">
        <v>156</v>
      </c>
      <c r="E258" s="238" t="s">
        <v>489</v>
      </c>
      <c r="F258" s="239" t="s">
        <v>490</v>
      </c>
      <c r="G258" s="240" t="s">
        <v>159</v>
      </c>
      <c r="H258" s="241">
        <v>5</v>
      </c>
      <c r="I258" s="242"/>
      <c r="J258" s="243">
        <f>ROUND(I258*H258,2)</f>
        <v>0</v>
      </c>
      <c r="K258" s="244"/>
      <c r="L258" s="44"/>
      <c r="M258" s="245" t="s">
        <v>1</v>
      </c>
      <c r="N258" s="246" t="s">
        <v>38</v>
      </c>
      <c r="O258" s="91"/>
      <c r="P258" s="247">
        <f>O258*H258</f>
        <v>0</v>
      </c>
      <c r="Q258" s="247">
        <v>0.31108000000000002</v>
      </c>
      <c r="R258" s="247">
        <f>Q258*H258</f>
        <v>1.5554000000000001</v>
      </c>
      <c r="S258" s="247">
        <v>0</v>
      </c>
      <c r="T258" s="24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9" t="s">
        <v>160</v>
      </c>
      <c r="AT258" s="249" t="s">
        <v>156</v>
      </c>
      <c r="AU258" s="249" t="s">
        <v>83</v>
      </c>
      <c r="AY258" s="17" t="s">
        <v>154</v>
      </c>
      <c r="BE258" s="250">
        <f>IF(N258="základní",J258,0)</f>
        <v>0</v>
      </c>
      <c r="BF258" s="250">
        <f>IF(N258="snížená",J258,0)</f>
        <v>0</v>
      </c>
      <c r="BG258" s="250">
        <f>IF(N258="zákl. přenesená",J258,0)</f>
        <v>0</v>
      </c>
      <c r="BH258" s="250">
        <f>IF(N258="sníž. přenesená",J258,0)</f>
        <v>0</v>
      </c>
      <c r="BI258" s="250">
        <f>IF(N258="nulová",J258,0)</f>
        <v>0</v>
      </c>
      <c r="BJ258" s="17" t="s">
        <v>81</v>
      </c>
      <c r="BK258" s="250">
        <f>ROUND(I258*H258,2)</f>
        <v>0</v>
      </c>
      <c r="BL258" s="17" t="s">
        <v>160</v>
      </c>
      <c r="BM258" s="249" t="s">
        <v>491</v>
      </c>
    </row>
    <row r="259" s="12" customFormat="1" ht="22.8" customHeight="1">
      <c r="A259" s="12"/>
      <c r="B259" s="221"/>
      <c r="C259" s="222"/>
      <c r="D259" s="223" t="s">
        <v>72</v>
      </c>
      <c r="E259" s="235" t="s">
        <v>191</v>
      </c>
      <c r="F259" s="235" t="s">
        <v>492</v>
      </c>
      <c r="G259" s="222"/>
      <c r="H259" s="222"/>
      <c r="I259" s="225"/>
      <c r="J259" s="236">
        <f>BK259</f>
        <v>0</v>
      </c>
      <c r="K259" s="222"/>
      <c r="L259" s="227"/>
      <c r="M259" s="228"/>
      <c r="N259" s="229"/>
      <c r="O259" s="229"/>
      <c r="P259" s="230">
        <f>SUM(P260:P296)</f>
        <v>0</v>
      </c>
      <c r="Q259" s="229"/>
      <c r="R259" s="230">
        <f>SUM(R260:R296)</f>
        <v>79.340024000000014</v>
      </c>
      <c r="S259" s="229"/>
      <c r="T259" s="231">
        <f>SUM(T260:T296)</f>
        <v>0.86775000000000002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2" t="s">
        <v>81</v>
      </c>
      <c r="AT259" s="233" t="s">
        <v>72</v>
      </c>
      <c r="AU259" s="233" t="s">
        <v>81</v>
      </c>
      <c r="AY259" s="232" t="s">
        <v>154</v>
      </c>
      <c r="BK259" s="234">
        <f>SUM(BK260:BK296)</f>
        <v>0</v>
      </c>
    </row>
    <row r="260" s="2" customFormat="1" ht="21.75" customHeight="1">
      <c r="A260" s="38"/>
      <c r="B260" s="39"/>
      <c r="C260" s="237" t="s">
        <v>493</v>
      </c>
      <c r="D260" s="237" t="s">
        <v>156</v>
      </c>
      <c r="E260" s="238" t="s">
        <v>494</v>
      </c>
      <c r="F260" s="239" t="s">
        <v>495</v>
      </c>
      <c r="G260" s="240" t="s">
        <v>159</v>
      </c>
      <c r="H260" s="241">
        <v>10</v>
      </c>
      <c r="I260" s="242"/>
      <c r="J260" s="243">
        <f>ROUND(I260*H260,2)</f>
        <v>0</v>
      </c>
      <c r="K260" s="244"/>
      <c r="L260" s="44"/>
      <c r="M260" s="245" t="s">
        <v>1</v>
      </c>
      <c r="N260" s="246" t="s">
        <v>38</v>
      </c>
      <c r="O260" s="91"/>
      <c r="P260" s="247">
        <f>O260*H260</f>
        <v>0</v>
      </c>
      <c r="Q260" s="247">
        <v>0.00069999999999999999</v>
      </c>
      <c r="R260" s="247">
        <f>Q260*H260</f>
        <v>0.0070000000000000001</v>
      </c>
      <c r="S260" s="247">
        <v>0</v>
      </c>
      <c r="T260" s="24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9" t="s">
        <v>160</v>
      </c>
      <c r="AT260" s="249" t="s">
        <v>156</v>
      </c>
      <c r="AU260" s="249" t="s">
        <v>83</v>
      </c>
      <c r="AY260" s="17" t="s">
        <v>154</v>
      </c>
      <c r="BE260" s="250">
        <f>IF(N260="základní",J260,0)</f>
        <v>0</v>
      </c>
      <c r="BF260" s="250">
        <f>IF(N260="snížená",J260,0)</f>
        <v>0</v>
      </c>
      <c r="BG260" s="250">
        <f>IF(N260="zákl. přenesená",J260,0)</f>
        <v>0</v>
      </c>
      <c r="BH260" s="250">
        <f>IF(N260="sníž. přenesená",J260,0)</f>
        <v>0</v>
      </c>
      <c r="BI260" s="250">
        <f>IF(N260="nulová",J260,0)</f>
        <v>0</v>
      </c>
      <c r="BJ260" s="17" t="s">
        <v>81</v>
      </c>
      <c r="BK260" s="250">
        <f>ROUND(I260*H260,2)</f>
        <v>0</v>
      </c>
      <c r="BL260" s="17" t="s">
        <v>160</v>
      </c>
      <c r="BM260" s="249" t="s">
        <v>496</v>
      </c>
    </row>
    <row r="261" s="13" customFormat="1">
      <c r="A261" s="13"/>
      <c r="B261" s="251"/>
      <c r="C261" s="252"/>
      <c r="D261" s="253" t="s">
        <v>189</v>
      </c>
      <c r="E261" s="254" t="s">
        <v>1</v>
      </c>
      <c r="F261" s="255" t="s">
        <v>497</v>
      </c>
      <c r="G261" s="252"/>
      <c r="H261" s="256">
        <v>10</v>
      </c>
      <c r="I261" s="257"/>
      <c r="J261" s="252"/>
      <c r="K261" s="252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189</v>
      </c>
      <c r="AU261" s="262" t="s">
        <v>83</v>
      </c>
      <c r="AV261" s="13" t="s">
        <v>83</v>
      </c>
      <c r="AW261" s="13" t="s">
        <v>30</v>
      </c>
      <c r="AX261" s="13" t="s">
        <v>81</v>
      </c>
      <c r="AY261" s="262" t="s">
        <v>154</v>
      </c>
    </row>
    <row r="262" s="2" customFormat="1" ht="21.75" customHeight="1">
      <c r="A262" s="38"/>
      <c r="B262" s="39"/>
      <c r="C262" s="263" t="s">
        <v>498</v>
      </c>
      <c r="D262" s="263" t="s">
        <v>262</v>
      </c>
      <c r="E262" s="264" t="s">
        <v>499</v>
      </c>
      <c r="F262" s="265" t="s">
        <v>500</v>
      </c>
      <c r="G262" s="266" t="s">
        <v>159</v>
      </c>
      <c r="H262" s="267">
        <v>2</v>
      </c>
      <c r="I262" s="268"/>
      <c r="J262" s="269">
        <f>ROUND(I262*H262,2)</f>
        <v>0</v>
      </c>
      <c r="K262" s="270"/>
      <c r="L262" s="271"/>
      <c r="M262" s="272" t="s">
        <v>1</v>
      </c>
      <c r="N262" s="273" t="s">
        <v>38</v>
      </c>
      <c r="O262" s="91"/>
      <c r="P262" s="247">
        <f>O262*H262</f>
        <v>0</v>
      </c>
      <c r="Q262" s="247">
        <v>0.0012999999999999999</v>
      </c>
      <c r="R262" s="247">
        <f>Q262*H262</f>
        <v>0.0025999999999999999</v>
      </c>
      <c r="S262" s="247">
        <v>0</v>
      </c>
      <c r="T262" s="24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9" t="s">
        <v>185</v>
      </c>
      <c r="AT262" s="249" t="s">
        <v>262</v>
      </c>
      <c r="AU262" s="249" t="s">
        <v>83</v>
      </c>
      <c r="AY262" s="17" t="s">
        <v>154</v>
      </c>
      <c r="BE262" s="250">
        <f>IF(N262="základní",J262,0)</f>
        <v>0</v>
      </c>
      <c r="BF262" s="250">
        <f>IF(N262="snížená",J262,0)</f>
        <v>0</v>
      </c>
      <c r="BG262" s="250">
        <f>IF(N262="zákl. přenesená",J262,0)</f>
        <v>0</v>
      </c>
      <c r="BH262" s="250">
        <f>IF(N262="sníž. přenesená",J262,0)</f>
        <v>0</v>
      </c>
      <c r="BI262" s="250">
        <f>IF(N262="nulová",J262,0)</f>
        <v>0</v>
      </c>
      <c r="BJ262" s="17" t="s">
        <v>81</v>
      </c>
      <c r="BK262" s="250">
        <f>ROUND(I262*H262,2)</f>
        <v>0</v>
      </c>
      <c r="BL262" s="17" t="s">
        <v>160</v>
      </c>
      <c r="BM262" s="249" t="s">
        <v>501</v>
      </c>
    </row>
    <row r="263" s="2" customFormat="1" ht="21.75" customHeight="1">
      <c r="A263" s="38"/>
      <c r="B263" s="39"/>
      <c r="C263" s="263" t="s">
        <v>502</v>
      </c>
      <c r="D263" s="263" t="s">
        <v>262</v>
      </c>
      <c r="E263" s="264" t="s">
        <v>503</v>
      </c>
      <c r="F263" s="265" t="s">
        <v>504</v>
      </c>
      <c r="G263" s="266" t="s">
        <v>159</v>
      </c>
      <c r="H263" s="267">
        <v>2</v>
      </c>
      <c r="I263" s="268"/>
      <c r="J263" s="269">
        <f>ROUND(I263*H263,2)</f>
        <v>0</v>
      </c>
      <c r="K263" s="270"/>
      <c r="L263" s="271"/>
      <c r="M263" s="272" t="s">
        <v>1</v>
      </c>
      <c r="N263" s="273" t="s">
        <v>38</v>
      </c>
      <c r="O263" s="91"/>
      <c r="P263" s="247">
        <f>O263*H263</f>
        <v>0</v>
      </c>
      <c r="Q263" s="247">
        <v>0.0035000000000000001</v>
      </c>
      <c r="R263" s="247">
        <f>Q263*H263</f>
        <v>0.0070000000000000001</v>
      </c>
      <c r="S263" s="247">
        <v>0</v>
      </c>
      <c r="T263" s="24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9" t="s">
        <v>185</v>
      </c>
      <c r="AT263" s="249" t="s">
        <v>262</v>
      </c>
      <c r="AU263" s="249" t="s">
        <v>83</v>
      </c>
      <c r="AY263" s="17" t="s">
        <v>154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7" t="s">
        <v>81</v>
      </c>
      <c r="BK263" s="250">
        <f>ROUND(I263*H263,2)</f>
        <v>0</v>
      </c>
      <c r="BL263" s="17" t="s">
        <v>160</v>
      </c>
      <c r="BM263" s="249" t="s">
        <v>505</v>
      </c>
    </row>
    <row r="264" s="2" customFormat="1" ht="16.5" customHeight="1">
      <c r="A264" s="38"/>
      <c r="B264" s="39"/>
      <c r="C264" s="263" t="s">
        <v>506</v>
      </c>
      <c r="D264" s="263" t="s">
        <v>262</v>
      </c>
      <c r="E264" s="264" t="s">
        <v>507</v>
      </c>
      <c r="F264" s="265" t="s">
        <v>508</v>
      </c>
      <c r="G264" s="266" t="s">
        <v>159</v>
      </c>
      <c r="H264" s="267">
        <v>4</v>
      </c>
      <c r="I264" s="268"/>
      <c r="J264" s="269">
        <f>ROUND(I264*H264,2)</f>
        <v>0</v>
      </c>
      <c r="K264" s="270"/>
      <c r="L264" s="271"/>
      <c r="M264" s="272" t="s">
        <v>1</v>
      </c>
      <c r="N264" s="273" t="s">
        <v>38</v>
      </c>
      <c r="O264" s="91"/>
      <c r="P264" s="247">
        <f>O264*H264</f>
        <v>0</v>
      </c>
      <c r="Q264" s="247">
        <v>0.0016999999999999999</v>
      </c>
      <c r="R264" s="247">
        <f>Q264*H264</f>
        <v>0.0067999999999999996</v>
      </c>
      <c r="S264" s="247">
        <v>0</v>
      </c>
      <c r="T264" s="24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9" t="s">
        <v>185</v>
      </c>
      <c r="AT264" s="249" t="s">
        <v>262</v>
      </c>
      <c r="AU264" s="249" t="s">
        <v>83</v>
      </c>
      <c r="AY264" s="17" t="s">
        <v>154</v>
      </c>
      <c r="BE264" s="250">
        <f>IF(N264="základní",J264,0)</f>
        <v>0</v>
      </c>
      <c r="BF264" s="250">
        <f>IF(N264="snížená",J264,0)</f>
        <v>0</v>
      </c>
      <c r="BG264" s="250">
        <f>IF(N264="zákl. přenesená",J264,0)</f>
        <v>0</v>
      </c>
      <c r="BH264" s="250">
        <f>IF(N264="sníž. přenesená",J264,0)</f>
        <v>0</v>
      </c>
      <c r="BI264" s="250">
        <f>IF(N264="nulová",J264,0)</f>
        <v>0</v>
      </c>
      <c r="BJ264" s="17" t="s">
        <v>81</v>
      </c>
      <c r="BK264" s="250">
        <f>ROUND(I264*H264,2)</f>
        <v>0</v>
      </c>
      <c r="BL264" s="17" t="s">
        <v>160</v>
      </c>
      <c r="BM264" s="249" t="s">
        <v>509</v>
      </c>
    </row>
    <row r="265" s="2" customFormat="1" ht="16.5" customHeight="1">
      <c r="A265" s="38"/>
      <c r="B265" s="39"/>
      <c r="C265" s="263" t="s">
        <v>510</v>
      </c>
      <c r="D265" s="263" t="s">
        <v>262</v>
      </c>
      <c r="E265" s="264" t="s">
        <v>511</v>
      </c>
      <c r="F265" s="265" t="s">
        <v>512</v>
      </c>
      <c r="G265" s="266" t="s">
        <v>159</v>
      </c>
      <c r="H265" s="267">
        <v>2</v>
      </c>
      <c r="I265" s="268"/>
      <c r="J265" s="269">
        <f>ROUND(I265*H265,2)</f>
        <v>0</v>
      </c>
      <c r="K265" s="270"/>
      <c r="L265" s="271"/>
      <c r="M265" s="272" t="s">
        <v>1</v>
      </c>
      <c r="N265" s="273" t="s">
        <v>38</v>
      </c>
      <c r="O265" s="91"/>
      <c r="P265" s="247">
        <f>O265*H265</f>
        <v>0</v>
      </c>
      <c r="Q265" s="247">
        <v>0.00089999999999999998</v>
      </c>
      <c r="R265" s="247">
        <f>Q265*H265</f>
        <v>0.0018</v>
      </c>
      <c r="S265" s="247">
        <v>0</v>
      </c>
      <c r="T265" s="24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9" t="s">
        <v>185</v>
      </c>
      <c r="AT265" s="249" t="s">
        <v>262</v>
      </c>
      <c r="AU265" s="249" t="s">
        <v>83</v>
      </c>
      <c r="AY265" s="17" t="s">
        <v>154</v>
      </c>
      <c r="BE265" s="250">
        <f>IF(N265="základní",J265,0)</f>
        <v>0</v>
      </c>
      <c r="BF265" s="250">
        <f>IF(N265="snížená",J265,0)</f>
        <v>0</v>
      </c>
      <c r="BG265" s="250">
        <f>IF(N265="zákl. přenesená",J265,0)</f>
        <v>0</v>
      </c>
      <c r="BH265" s="250">
        <f>IF(N265="sníž. přenesená",J265,0)</f>
        <v>0</v>
      </c>
      <c r="BI265" s="250">
        <f>IF(N265="nulová",J265,0)</f>
        <v>0</v>
      </c>
      <c r="BJ265" s="17" t="s">
        <v>81</v>
      </c>
      <c r="BK265" s="250">
        <f>ROUND(I265*H265,2)</f>
        <v>0</v>
      </c>
      <c r="BL265" s="17" t="s">
        <v>160</v>
      </c>
      <c r="BM265" s="249" t="s">
        <v>513</v>
      </c>
    </row>
    <row r="266" s="2" customFormat="1" ht="21.75" customHeight="1">
      <c r="A266" s="38"/>
      <c r="B266" s="39"/>
      <c r="C266" s="237" t="s">
        <v>514</v>
      </c>
      <c r="D266" s="237" t="s">
        <v>156</v>
      </c>
      <c r="E266" s="238" t="s">
        <v>515</v>
      </c>
      <c r="F266" s="239" t="s">
        <v>516</v>
      </c>
      <c r="G266" s="240" t="s">
        <v>159</v>
      </c>
      <c r="H266" s="241">
        <v>4</v>
      </c>
      <c r="I266" s="242"/>
      <c r="J266" s="243">
        <f>ROUND(I266*H266,2)</f>
        <v>0</v>
      </c>
      <c r="K266" s="244"/>
      <c r="L266" s="44"/>
      <c r="M266" s="245" t="s">
        <v>1</v>
      </c>
      <c r="N266" s="246" t="s">
        <v>38</v>
      </c>
      <c r="O266" s="91"/>
      <c r="P266" s="247">
        <f>O266*H266</f>
        <v>0</v>
      </c>
      <c r="Q266" s="247">
        <v>0.11241</v>
      </c>
      <c r="R266" s="247">
        <f>Q266*H266</f>
        <v>0.44963999999999998</v>
      </c>
      <c r="S266" s="247">
        <v>0</v>
      </c>
      <c r="T266" s="24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9" t="s">
        <v>160</v>
      </c>
      <c r="AT266" s="249" t="s">
        <v>156</v>
      </c>
      <c r="AU266" s="249" t="s">
        <v>83</v>
      </c>
      <c r="AY266" s="17" t="s">
        <v>154</v>
      </c>
      <c r="BE266" s="250">
        <f>IF(N266="základní",J266,0)</f>
        <v>0</v>
      </c>
      <c r="BF266" s="250">
        <f>IF(N266="snížená",J266,0)</f>
        <v>0</v>
      </c>
      <c r="BG266" s="250">
        <f>IF(N266="zákl. přenesená",J266,0)</f>
        <v>0</v>
      </c>
      <c r="BH266" s="250">
        <f>IF(N266="sníž. přenesená",J266,0)</f>
        <v>0</v>
      </c>
      <c r="BI266" s="250">
        <f>IF(N266="nulová",J266,0)</f>
        <v>0</v>
      </c>
      <c r="BJ266" s="17" t="s">
        <v>81</v>
      </c>
      <c r="BK266" s="250">
        <f>ROUND(I266*H266,2)</f>
        <v>0</v>
      </c>
      <c r="BL266" s="17" t="s">
        <v>160</v>
      </c>
      <c r="BM266" s="249" t="s">
        <v>517</v>
      </c>
    </row>
    <row r="267" s="2" customFormat="1" ht="16.5" customHeight="1">
      <c r="A267" s="38"/>
      <c r="B267" s="39"/>
      <c r="C267" s="263" t="s">
        <v>518</v>
      </c>
      <c r="D267" s="263" t="s">
        <v>262</v>
      </c>
      <c r="E267" s="264" t="s">
        <v>519</v>
      </c>
      <c r="F267" s="265" t="s">
        <v>520</v>
      </c>
      <c r="G267" s="266" t="s">
        <v>159</v>
      </c>
      <c r="H267" s="267">
        <v>2</v>
      </c>
      <c r="I267" s="268"/>
      <c r="J267" s="269">
        <f>ROUND(I267*H267,2)</f>
        <v>0</v>
      </c>
      <c r="K267" s="270"/>
      <c r="L267" s="271"/>
      <c r="M267" s="272" t="s">
        <v>1</v>
      </c>
      <c r="N267" s="273" t="s">
        <v>38</v>
      </c>
      <c r="O267" s="91"/>
      <c r="P267" s="247">
        <f>O267*H267</f>
        <v>0</v>
      </c>
      <c r="Q267" s="247">
        <v>0.0061000000000000004</v>
      </c>
      <c r="R267" s="247">
        <f>Q267*H267</f>
        <v>0.012200000000000001</v>
      </c>
      <c r="S267" s="247">
        <v>0</v>
      </c>
      <c r="T267" s="24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9" t="s">
        <v>185</v>
      </c>
      <c r="AT267" s="249" t="s">
        <v>262</v>
      </c>
      <c r="AU267" s="249" t="s">
        <v>83</v>
      </c>
      <c r="AY267" s="17" t="s">
        <v>154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7" t="s">
        <v>81</v>
      </c>
      <c r="BK267" s="250">
        <f>ROUND(I267*H267,2)</f>
        <v>0</v>
      </c>
      <c r="BL267" s="17" t="s">
        <v>160</v>
      </c>
      <c r="BM267" s="249" t="s">
        <v>521</v>
      </c>
    </row>
    <row r="268" s="2" customFormat="1" ht="16.5" customHeight="1">
      <c r="A268" s="38"/>
      <c r="B268" s="39"/>
      <c r="C268" s="263" t="s">
        <v>522</v>
      </c>
      <c r="D268" s="263" t="s">
        <v>262</v>
      </c>
      <c r="E268" s="264" t="s">
        <v>523</v>
      </c>
      <c r="F268" s="265" t="s">
        <v>524</v>
      </c>
      <c r="G268" s="266" t="s">
        <v>159</v>
      </c>
      <c r="H268" s="267">
        <v>2</v>
      </c>
      <c r="I268" s="268"/>
      <c r="J268" s="269">
        <f>ROUND(I268*H268,2)</f>
        <v>0</v>
      </c>
      <c r="K268" s="270"/>
      <c r="L268" s="271"/>
      <c r="M268" s="272" t="s">
        <v>1</v>
      </c>
      <c r="N268" s="273" t="s">
        <v>38</v>
      </c>
      <c r="O268" s="91"/>
      <c r="P268" s="247">
        <f>O268*H268</f>
        <v>0</v>
      </c>
      <c r="Q268" s="247">
        <v>0.0030000000000000001</v>
      </c>
      <c r="R268" s="247">
        <f>Q268*H268</f>
        <v>0.0060000000000000001</v>
      </c>
      <c r="S268" s="247">
        <v>0</v>
      </c>
      <c r="T268" s="24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9" t="s">
        <v>185</v>
      </c>
      <c r="AT268" s="249" t="s">
        <v>262</v>
      </c>
      <c r="AU268" s="249" t="s">
        <v>83</v>
      </c>
      <c r="AY268" s="17" t="s">
        <v>154</v>
      </c>
      <c r="BE268" s="250">
        <f>IF(N268="základní",J268,0)</f>
        <v>0</v>
      </c>
      <c r="BF268" s="250">
        <f>IF(N268="snížená",J268,0)</f>
        <v>0</v>
      </c>
      <c r="BG268" s="250">
        <f>IF(N268="zákl. přenesená",J268,0)</f>
        <v>0</v>
      </c>
      <c r="BH268" s="250">
        <f>IF(N268="sníž. přenesená",J268,0)</f>
        <v>0</v>
      </c>
      <c r="BI268" s="250">
        <f>IF(N268="nulová",J268,0)</f>
        <v>0</v>
      </c>
      <c r="BJ268" s="17" t="s">
        <v>81</v>
      </c>
      <c r="BK268" s="250">
        <f>ROUND(I268*H268,2)</f>
        <v>0</v>
      </c>
      <c r="BL268" s="17" t="s">
        <v>160</v>
      </c>
      <c r="BM268" s="249" t="s">
        <v>525</v>
      </c>
    </row>
    <row r="269" s="2" customFormat="1" ht="16.5" customHeight="1">
      <c r="A269" s="38"/>
      <c r="B269" s="39"/>
      <c r="C269" s="263" t="s">
        <v>526</v>
      </c>
      <c r="D269" s="263" t="s">
        <v>262</v>
      </c>
      <c r="E269" s="264" t="s">
        <v>527</v>
      </c>
      <c r="F269" s="265" t="s">
        <v>528</v>
      </c>
      <c r="G269" s="266" t="s">
        <v>159</v>
      </c>
      <c r="H269" s="267">
        <v>2</v>
      </c>
      <c r="I269" s="268"/>
      <c r="J269" s="269">
        <f>ROUND(I269*H269,2)</f>
        <v>0</v>
      </c>
      <c r="K269" s="270"/>
      <c r="L269" s="271"/>
      <c r="M269" s="272" t="s">
        <v>1</v>
      </c>
      <c r="N269" s="273" t="s">
        <v>38</v>
      </c>
      <c r="O269" s="91"/>
      <c r="P269" s="247">
        <f>O269*H269</f>
        <v>0</v>
      </c>
      <c r="Q269" s="247">
        <v>0.00010000000000000001</v>
      </c>
      <c r="R269" s="247">
        <f>Q269*H269</f>
        <v>0.00020000000000000001</v>
      </c>
      <c r="S269" s="247">
        <v>0</v>
      </c>
      <c r="T269" s="24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9" t="s">
        <v>185</v>
      </c>
      <c r="AT269" s="249" t="s">
        <v>262</v>
      </c>
      <c r="AU269" s="249" t="s">
        <v>83</v>
      </c>
      <c r="AY269" s="17" t="s">
        <v>154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7" t="s">
        <v>81</v>
      </c>
      <c r="BK269" s="250">
        <f>ROUND(I269*H269,2)</f>
        <v>0</v>
      </c>
      <c r="BL269" s="17" t="s">
        <v>160</v>
      </c>
      <c r="BM269" s="249" t="s">
        <v>529</v>
      </c>
    </row>
    <row r="270" s="2" customFormat="1" ht="21.75" customHeight="1">
      <c r="A270" s="38"/>
      <c r="B270" s="39"/>
      <c r="C270" s="237" t="s">
        <v>530</v>
      </c>
      <c r="D270" s="237" t="s">
        <v>156</v>
      </c>
      <c r="E270" s="238" t="s">
        <v>531</v>
      </c>
      <c r="F270" s="239" t="s">
        <v>532</v>
      </c>
      <c r="G270" s="240" t="s">
        <v>194</v>
      </c>
      <c r="H270" s="241">
        <v>73</v>
      </c>
      <c r="I270" s="242"/>
      <c r="J270" s="243">
        <f>ROUND(I270*H270,2)</f>
        <v>0</v>
      </c>
      <c r="K270" s="244"/>
      <c r="L270" s="44"/>
      <c r="M270" s="245" t="s">
        <v>1</v>
      </c>
      <c r="N270" s="246" t="s">
        <v>38</v>
      </c>
      <c r="O270" s="91"/>
      <c r="P270" s="247">
        <f>O270*H270</f>
        <v>0</v>
      </c>
      <c r="Q270" s="247">
        <v>0.080879999999999994</v>
      </c>
      <c r="R270" s="247">
        <f>Q270*H270</f>
        <v>5.9042399999999997</v>
      </c>
      <c r="S270" s="247">
        <v>0</v>
      </c>
      <c r="T270" s="24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9" t="s">
        <v>160</v>
      </c>
      <c r="AT270" s="249" t="s">
        <v>156</v>
      </c>
      <c r="AU270" s="249" t="s">
        <v>83</v>
      </c>
      <c r="AY270" s="17" t="s">
        <v>154</v>
      </c>
      <c r="BE270" s="250">
        <f>IF(N270="základní",J270,0)</f>
        <v>0</v>
      </c>
      <c r="BF270" s="250">
        <f>IF(N270="snížená",J270,0)</f>
        <v>0</v>
      </c>
      <c r="BG270" s="250">
        <f>IF(N270="zákl. přenesená",J270,0)</f>
        <v>0</v>
      </c>
      <c r="BH270" s="250">
        <f>IF(N270="sníž. přenesená",J270,0)</f>
        <v>0</v>
      </c>
      <c r="BI270" s="250">
        <f>IF(N270="nulová",J270,0)</f>
        <v>0</v>
      </c>
      <c r="BJ270" s="17" t="s">
        <v>81</v>
      </c>
      <c r="BK270" s="250">
        <f>ROUND(I270*H270,2)</f>
        <v>0</v>
      </c>
      <c r="BL270" s="17" t="s">
        <v>160</v>
      </c>
      <c r="BM270" s="249" t="s">
        <v>533</v>
      </c>
    </row>
    <row r="271" s="13" customFormat="1">
      <c r="A271" s="13"/>
      <c r="B271" s="251"/>
      <c r="C271" s="252"/>
      <c r="D271" s="253" t="s">
        <v>189</v>
      </c>
      <c r="E271" s="254" t="s">
        <v>1</v>
      </c>
      <c r="F271" s="255" t="s">
        <v>534</v>
      </c>
      <c r="G271" s="252"/>
      <c r="H271" s="256">
        <v>73</v>
      </c>
      <c r="I271" s="257"/>
      <c r="J271" s="252"/>
      <c r="K271" s="252"/>
      <c r="L271" s="258"/>
      <c r="M271" s="259"/>
      <c r="N271" s="260"/>
      <c r="O271" s="260"/>
      <c r="P271" s="260"/>
      <c r="Q271" s="260"/>
      <c r="R271" s="260"/>
      <c r="S271" s="260"/>
      <c r="T271" s="26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2" t="s">
        <v>189</v>
      </c>
      <c r="AU271" s="262" t="s">
        <v>83</v>
      </c>
      <c r="AV271" s="13" t="s">
        <v>83</v>
      </c>
      <c r="AW271" s="13" t="s">
        <v>30</v>
      </c>
      <c r="AX271" s="13" t="s">
        <v>81</v>
      </c>
      <c r="AY271" s="262" t="s">
        <v>154</v>
      </c>
    </row>
    <row r="272" s="2" customFormat="1" ht="16.5" customHeight="1">
      <c r="A272" s="38"/>
      <c r="B272" s="39"/>
      <c r="C272" s="263" t="s">
        <v>535</v>
      </c>
      <c r="D272" s="263" t="s">
        <v>262</v>
      </c>
      <c r="E272" s="264" t="s">
        <v>536</v>
      </c>
      <c r="F272" s="265" t="s">
        <v>537</v>
      </c>
      <c r="G272" s="266" t="s">
        <v>194</v>
      </c>
      <c r="H272" s="267">
        <v>73</v>
      </c>
      <c r="I272" s="268"/>
      <c r="J272" s="269">
        <f>ROUND(I272*H272,2)</f>
        <v>0</v>
      </c>
      <c r="K272" s="270"/>
      <c r="L272" s="271"/>
      <c r="M272" s="272" t="s">
        <v>1</v>
      </c>
      <c r="N272" s="273" t="s">
        <v>38</v>
      </c>
      <c r="O272" s="91"/>
      <c r="P272" s="247">
        <f>O272*H272</f>
        <v>0</v>
      </c>
      <c r="Q272" s="247">
        <v>0.114</v>
      </c>
      <c r="R272" s="247">
        <f>Q272*H272</f>
        <v>8.322000000000001</v>
      </c>
      <c r="S272" s="247">
        <v>0</v>
      </c>
      <c r="T272" s="24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9" t="s">
        <v>185</v>
      </c>
      <c r="AT272" s="249" t="s">
        <v>262</v>
      </c>
      <c r="AU272" s="249" t="s">
        <v>83</v>
      </c>
      <c r="AY272" s="17" t="s">
        <v>154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7" t="s">
        <v>81</v>
      </c>
      <c r="BK272" s="250">
        <f>ROUND(I272*H272,2)</f>
        <v>0</v>
      </c>
      <c r="BL272" s="17" t="s">
        <v>160</v>
      </c>
      <c r="BM272" s="249" t="s">
        <v>538</v>
      </c>
    </row>
    <row r="273" s="2" customFormat="1" ht="21.75" customHeight="1">
      <c r="A273" s="38"/>
      <c r="B273" s="39"/>
      <c r="C273" s="237" t="s">
        <v>539</v>
      </c>
      <c r="D273" s="237" t="s">
        <v>156</v>
      </c>
      <c r="E273" s="238" t="s">
        <v>540</v>
      </c>
      <c r="F273" s="239" t="s">
        <v>541</v>
      </c>
      <c r="G273" s="240" t="s">
        <v>194</v>
      </c>
      <c r="H273" s="241">
        <v>247</v>
      </c>
      <c r="I273" s="242"/>
      <c r="J273" s="243">
        <f>ROUND(I273*H273,2)</f>
        <v>0</v>
      </c>
      <c r="K273" s="244"/>
      <c r="L273" s="44"/>
      <c r="M273" s="245" t="s">
        <v>1</v>
      </c>
      <c r="N273" s="246" t="s">
        <v>38</v>
      </c>
      <c r="O273" s="91"/>
      <c r="P273" s="247">
        <f>O273*H273</f>
        <v>0</v>
      </c>
      <c r="Q273" s="247">
        <v>0.15540000000000001</v>
      </c>
      <c r="R273" s="247">
        <f>Q273*H273</f>
        <v>38.383800000000001</v>
      </c>
      <c r="S273" s="247">
        <v>0</v>
      </c>
      <c r="T273" s="24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9" t="s">
        <v>160</v>
      </c>
      <c r="AT273" s="249" t="s">
        <v>156</v>
      </c>
      <c r="AU273" s="249" t="s">
        <v>83</v>
      </c>
      <c r="AY273" s="17" t="s">
        <v>154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7" t="s">
        <v>81</v>
      </c>
      <c r="BK273" s="250">
        <f>ROUND(I273*H273,2)</f>
        <v>0</v>
      </c>
      <c r="BL273" s="17" t="s">
        <v>160</v>
      </c>
      <c r="BM273" s="249" t="s">
        <v>542</v>
      </c>
    </row>
    <row r="274" s="13" customFormat="1">
      <c r="A274" s="13"/>
      <c r="B274" s="251"/>
      <c r="C274" s="252"/>
      <c r="D274" s="253" t="s">
        <v>189</v>
      </c>
      <c r="E274" s="254" t="s">
        <v>1</v>
      </c>
      <c r="F274" s="255" t="s">
        <v>543</v>
      </c>
      <c r="G274" s="252"/>
      <c r="H274" s="256">
        <v>182</v>
      </c>
      <c r="I274" s="257"/>
      <c r="J274" s="252"/>
      <c r="K274" s="252"/>
      <c r="L274" s="258"/>
      <c r="M274" s="259"/>
      <c r="N274" s="260"/>
      <c r="O274" s="260"/>
      <c r="P274" s="260"/>
      <c r="Q274" s="260"/>
      <c r="R274" s="260"/>
      <c r="S274" s="260"/>
      <c r="T274" s="26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2" t="s">
        <v>189</v>
      </c>
      <c r="AU274" s="262" t="s">
        <v>83</v>
      </c>
      <c r="AV274" s="13" t="s">
        <v>83</v>
      </c>
      <c r="AW274" s="13" t="s">
        <v>30</v>
      </c>
      <c r="AX274" s="13" t="s">
        <v>73</v>
      </c>
      <c r="AY274" s="262" t="s">
        <v>154</v>
      </c>
    </row>
    <row r="275" s="13" customFormat="1">
      <c r="A275" s="13"/>
      <c r="B275" s="251"/>
      <c r="C275" s="252"/>
      <c r="D275" s="253" t="s">
        <v>189</v>
      </c>
      <c r="E275" s="254" t="s">
        <v>1</v>
      </c>
      <c r="F275" s="255" t="s">
        <v>544</v>
      </c>
      <c r="G275" s="252"/>
      <c r="H275" s="256">
        <v>5</v>
      </c>
      <c r="I275" s="257"/>
      <c r="J275" s="252"/>
      <c r="K275" s="252"/>
      <c r="L275" s="258"/>
      <c r="M275" s="259"/>
      <c r="N275" s="260"/>
      <c r="O275" s="260"/>
      <c r="P275" s="260"/>
      <c r="Q275" s="260"/>
      <c r="R275" s="260"/>
      <c r="S275" s="260"/>
      <c r="T275" s="26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2" t="s">
        <v>189</v>
      </c>
      <c r="AU275" s="262" t="s">
        <v>83</v>
      </c>
      <c r="AV275" s="13" t="s">
        <v>83</v>
      </c>
      <c r="AW275" s="13" t="s">
        <v>30</v>
      </c>
      <c r="AX275" s="13" t="s">
        <v>73</v>
      </c>
      <c r="AY275" s="262" t="s">
        <v>154</v>
      </c>
    </row>
    <row r="276" s="13" customFormat="1">
      <c r="A276" s="13"/>
      <c r="B276" s="251"/>
      <c r="C276" s="252"/>
      <c r="D276" s="253" t="s">
        <v>189</v>
      </c>
      <c r="E276" s="254" t="s">
        <v>1</v>
      </c>
      <c r="F276" s="255" t="s">
        <v>545</v>
      </c>
      <c r="G276" s="252"/>
      <c r="H276" s="256">
        <v>60</v>
      </c>
      <c r="I276" s="257"/>
      <c r="J276" s="252"/>
      <c r="K276" s="252"/>
      <c r="L276" s="258"/>
      <c r="M276" s="259"/>
      <c r="N276" s="260"/>
      <c r="O276" s="260"/>
      <c r="P276" s="260"/>
      <c r="Q276" s="260"/>
      <c r="R276" s="260"/>
      <c r="S276" s="260"/>
      <c r="T276" s="26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2" t="s">
        <v>189</v>
      </c>
      <c r="AU276" s="262" t="s">
        <v>83</v>
      </c>
      <c r="AV276" s="13" t="s">
        <v>83</v>
      </c>
      <c r="AW276" s="13" t="s">
        <v>30</v>
      </c>
      <c r="AX276" s="13" t="s">
        <v>73</v>
      </c>
      <c r="AY276" s="262" t="s">
        <v>154</v>
      </c>
    </row>
    <row r="277" s="14" customFormat="1">
      <c r="A277" s="14"/>
      <c r="B277" s="274"/>
      <c r="C277" s="275"/>
      <c r="D277" s="253" t="s">
        <v>189</v>
      </c>
      <c r="E277" s="276" t="s">
        <v>1</v>
      </c>
      <c r="F277" s="277" t="s">
        <v>305</v>
      </c>
      <c r="G277" s="275"/>
      <c r="H277" s="278">
        <v>247</v>
      </c>
      <c r="I277" s="279"/>
      <c r="J277" s="275"/>
      <c r="K277" s="275"/>
      <c r="L277" s="280"/>
      <c r="M277" s="281"/>
      <c r="N277" s="282"/>
      <c r="O277" s="282"/>
      <c r="P277" s="282"/>
      <c r="Q277" s="282"/>
      <c r="R277" s="282"/>
      <c r="S277" s="282"/>
      <c r="T277" s="28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4" t="s">
        <v>189</v>
      </c>
      <c r="AU277" s="284" t="s">
        <v>83</v>
      </c>
      <c r="AV277" s="14" t="s">
        <v>160</v>
      </c>
      <c r="AW277" s="14" t="s">
        <v>30</v>
      </c>
      <c r="AX277" s="14" t="s">
        <v>81</v>
      </c>
      <c r="AY277" s="284" t="s">
        <v>154</v>
      </c>
    </row>
    <row r="278" s="2" customFormat="1" ht="16.5" customHeight="1">
      <c r="A278" s="38"/>
      <c r="B278" s="39"/>
      <c r="C278" s="263" t="s">
        <v>546</v>
      </c>
      <c r="D278" s="263" t="s">
        <v>262</v>
      </c>
      <c r="E278" s="264" t="s">
        <v>547</v>
      </c>
      <c r="F278" s="265" t="s">
        <v>548</v>
      </c>
      <c r="G278" s="266" t="s">
        <v>194</v>
      </c>
      <c r="H278" s="267">
        <v>60</v>
      </c>
      <c r="I278" s="268"/>
      <c r="J278" s="269">
        <f>ROUND(I278*H278,2)</f>
        <v>0</v>
      </c>
      <c r="K278" s="270"/>
      <c r="L278" s="271"/>
      <c r="M278" s="272" t="s">
        <v>1</v>
      </c>
      <c r="N278" s="273" t="s">
        <v>38</v>
      </c>
      <c r="O278" s="91"/>
      <c r="P278" s="247">
        <f>O278*H278</f>
        <v>0</v>
      </c>
      <c r="Q278" s="247">
        <v>0.056120000000000003</v>
      </c>
      <c r="R278" s="247">
        <f>Q278*H278</f>
        <v>3.3672000000000004</v>
      </c>
      <c r="S278" s="247">
        <v>0</v>
      </c>
      <c r="T278" s="24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9" t="s">
        <v>185</v>
      </c>
      <c r="AT278" s="249" t="s">
        <v>262</v>
      </c>
      <c r="AU278" s="249" t="s">
        <v>83</v>
      </c>
      <c r="AY278" s="17" t="s">
        <v>154</v>
      </c>
      <c r="BE278" s="250">
        <f>IF(N278="základní",J278,0)</f>
        <v>0</v>
      </c>
      <c r="BF278" s="250">
        <f>IF(N278="snížená",J278,0)</f>
        <v>0</v>
      </c>
      <c r="BG278" s="250">
        <f>IF(N278="zákl. přenesená",J278,0)</f>
        <v>0</v>
      </c>
      <c r="BH278" s="250">
        <f>IF(N278="sníž. přenesená",J278,0)</f>
        <v>0</v>
      </c>
      <c r="BI278" s="250">
        <f>IF(N278="nulová",J278,0)</f>
        <v>0</v>
      </c>
      <c r="BJ278" s="17" t="s">
        <v>81</v>
      </c>
      <c r="BK278" s="250">
        <f>ROUND(I278*H278,2)</f>
        <v>0</v>
      </c>
      <c r="BL278" s="17" t="s">
        <v>160</v>
      </c>
      <c r="BM278" s="249" t="s">
        <v>549</v>
      </c>
    </row>
    <row r="279" s="2" customFormat="1" ht="16.5" customHeight="1">
      <c r="A279" s="38"/>
      <c r="B279" s="39"/>
      <c r="C279" s="263" t="s">
        <v>550</v>
      </c>
      <c r="D279" s="263" t="s">
        <v>262</v>
      </c>
      <c r="E279" s="264" t="s">
        <v>551</v>
      </c>
      <c r="F279" s="265" t="s">
        <v>552</v>
      </c>
      <c r="G279" s="266" t="s">
        <v>194</v>
      </c>
      <c r="H279" s="267">
        <v>182</v>
      </c>
      <c r="I279" s="268"/>
      <c r="J279" s="269">
        <f>ROUND(I279*H279,2)</f>
        <v>0</v>
      </c>
      <c r="K279" s="270"/>
      <c r="L279" s="271"/>
      <c r="M279" s="272" t="s">
        <v>1</v>
      </c>
      <c r="N279" s="273" t="s">
        <v>38</v>
      </c>
      <c r="O279" s="91"/>
      <c r="P279" s="247">
        <f>O279*H279</f>
        <v>0</v>
      </c>
      <c r="Q279" s="247">
        <v>0.085000000000000006</v>
      </c>
      <c r="R279" s="247">
        <f>Q279*H279</f>
        <v>15.470000000000001</v>
      </c>
      <c r="S279" s="247">
        <v>0</v>
      </c>
      <c r="T279" s="24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9" t="s">
        <v>185</v>
      </c>
      <c r="AT279" s="249" t="s">
        <v>262</v>
      </c>
      <c r="AU279" s="249" t="s">
        <v>83</v>
      </c>
      <c r="AY279" s="17" t="s">
        <v>154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7" t="s">
        <v>81</v>
      </c>
      <c r="BK279" s="250">
        <f>ROUND(I279*H279,2)</f>
        <v>0</v>
      </c>
      <c r="BL279" s="17" t="s">
        <v>160</v>
      </c>
      <c r="BM279" s="249" t="s">
        <v>553</v>
      </c>
    </row>
    <row r="280" s="2" customFormat="1" ht="21.75" customHeight="1">
      <c r="A280" s="38"/>
      <c r="B280" s="39"/>
      <c r="C280" s="263" t="s">
        <v>554</v>
      </c>
      <c r="D280" s="263" t="s">
        <v>262</v>
      </c>
      <c r="E280" s="264" t="s">
        <v>555</v>
      </c>
      <c r="F280" s="265" t="s">
        <v>556</v>
      </c>
      <c r="G280" s="266" t="s">
        <v>194</v>
      </c>
      <c r="H280" s="267">
        <v>2</v>
      </c>
      <c r="I280" s="268"/>
      <c r="J280" s="269">
        <f>ROUND(I280*H280,2)</f>
        <v>0</v>
      </c>
      <c r="K280" s="270"/>
      <c r="L280" s="271"/>
      <c r="M280" s="272" t="s">
        <v>1</v>
      </c>
      <c r="N280" s="273" t="s">
        <v>38</v>
      </c>
      <c r="O280" s="91"/>
      <c r="P280" s="247">
        <f>O280*H280</f>
        <v>0</v>
      </c>
      <c r="Q280" s="247">
        <v>0.048300000000000003</v>
      </c>
      <c r="R280" s="247">
        <f>Q280*H280</f>
        <v>0.096600000000000005</v>
      </c>
      <c r="S280" s="247">
        <v>0</v>
      </c>
      <c r="T280" s="24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9" t="s">
        <v>185</v>
      </c>
      <c r="AT280" s="249" t="s">
        <v>262</v>
      </c>
      <c r="AU280" s="249" t="s">
        <v>83</v>
      </c>
      <c r="AY280" s="17" t="s">
        <v>154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7" t="s">
        <v>81</v>
      </c>
      <c r="BK280" s="250">
        <f>ROUND(I280*H280,2)</f>
        <v>0</v>
      </c>
      <c r="BL280" s="17" t="s">
        <v>160</v>
      </c>
      <c r="BM280" s="249" t="s">
        <v>557</v>
      </c>
    </row>
    <row r="281" s="2" customFormat="1" ht="21.75" customHeight="1">
      <c r="A281" s="38"/>
      <c r="B281" s="39"/>
      <c r="C281" s="263" t="s">
        <v>558</v>
      </c>
      <c r="D281" s="263" t="s">
        <v>262</v>
      </c>
      <c r="E281" s="264" t="s">
        <v>559</v>
      </c>
      <c r="F281" s="265" t="s">
        <v>560</v>
      </c>
      <c r="G281" s="266" t="s">
        <v>194</v>
      </c>
      <c r="H281" s="267">
        <v>2</v>
      </c>
      <c r="I281" s="268"/>
      <c r="J281" s="269">
        <f>ROUND(I281*H281,2)</f>
        <v>0</v>
      </c>
      <c r="K281" s="270"/>
      <c r="L281" s="271"/>
      <c r="M281" s="272" t="s">
        <v>1</v>
      </c>
      <c r="N281" s="273" t="s">
        <v>38</v>
      </c>
      <c r="O281" s="91"/>
      <c r="P281" s="247">
        <f>O281*H281</f>
        <v>0</v>
      </c>
      <c r="Q281" s="247">
        <v>0.065670000000000006</v>
      </c>
      <c r="R281" s="247">
        <f>Q281*H281</f>
        <v>0.13134000000000001</v>
      </c>
      <c r="S281" s="247">
        <v>0</v>
      </c>
      <c r="T281" s="24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9" t="s">
        <v>185</v>
      </c>
      <c r="AT281" s="249" t="s">
        <v>262</v>
      </c>
      <c r="AU281" s="249" t="s">
        <v>83</v>
      </c>
      <c r="AY281" s="17" t="s">
        <v>154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7" t="s">
        <v>81</v>
      </c>
      <c r="BK281" s="250">
        <f>ROUND(I281*H281,2)</f>
        <v>0</v>
      </c>
      <c r="BL281" s="17" t="s">
        <v>160</v>
      </c>
      <c r="BM281" s="249" t="s">
        <v>561</v>
      </c>
    </row>
    <row r="282" s="2" customFormat="1" ht="21.75" customHeight="1">
      <c r="A282" s="38"/>
      <c r="B282" s="39"/>
      <c r="C282" s="263" t="s">
        <v>562</v>
      </c>
      <c r="D282" s="263" t="s">
        <v>262</v>
      </c>
      <c r="E282" s="264" t="s">
        <v>563</v>
      </c>
      <c r="F282" s="265" t="s">
        <v>564</v>
      </c>
      <c r="G282" s="266" t="s">
        <v>159</v>
      </c>
      <c r="H282" s="267">
        <v>1</v>
      </c>
      <c r="I282" s="268"/>
      <c r="J282" s="269">
        <f>ROUND(I282*H282,2)</f>
        <v>0</v>
      </c>
      <c r="K282" s="270"/>
      <c r="L282" s="271"/>
      <c r="M282" s="272" t="s">
        <v>1</v>
      </c>
      <c r="N282" s="273" t="s">
        <v>38</v>
      </c>
      <c r="O282" s="91"/>
      <c r="P282" s="247">
        <f>O282*H282</f>
        <v>0</v>
      </c>
      <c r="Q282" s="247">
        <v>0.060999999999999999</v>
      </c>
      <c r="R282" s="247">
        <f>Q282*H282</f>
        <v>0.060999999999999999</v>
      </c>
      <c r="S282" s="247">
        <v>0</v>
      </c>
      <c r="T282" s="24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9" t="s">
        <v>185</v>
      </c>
      <c r="AT282" s="249" t="s">
        <v>262</v>
      </c>
      <c r="AU282" s="249" t="s">
        <v>83</v>
      </c>
      <c r="AY282" s="17" t="s">
        <v>154</v>
      </c>
      <c r="BE282" s="250">
        <f>IF(N282="základní",J282,0)</f>
        <v>0</v>
      </c>
      <c r="BF282" s="250">
        <f>IF(N282="snížená",J282,0)</f>
        <v>0</v>
      </c>
      <c r="BG282" s="250">
        <f>IF(N282="zákl. přenesená",J282,0)</f>
        <v>0</v>
      </c>
      <c r="BH282" s="250">
        <f>IF(N282="sníž. přenesená",J282,0)</f>
        <v>0</v>
      </c>
      <c r="BI282" s="250">
        <f>IF(N282="nulová",J282,0)</f>
        <v>0</v>
      </c>
      <c r="BJ282" s="17" t="s">
        <v>81</v>
      </c>
      <c r="BK282" s="250">
        <f>ROUND(I282*H282,2)</f>
        <v>0</v>
      </c>
      <c r="BL282" s="17" t="s">
        <v>160</v>
      </c>
      <c r="BM282" s="249" t="s">
        <v>565</v>
      </c>
    </row>
    <row r="283" s="2" customFormat="1" ht="21.75" customHeight="1">
      <c r="A283" s="38"/>
      <c r="B283" s="39"/>
      <c r="C283" s="237" t="s">
        <v>566</v>
      </c>
      <c r="D283" s="237" t="s">
        <v>156</v>
      </c>
      <c r="E283" s="238" t="s">
        <v>567</v>
      </c>
      <c r="F283" s="239" t="s">
        <v>568</v>
      </c>
      <c r="G283" s="240" t="s">
        <v>194</v>
      </c>
      <c r="H283" s="241">
        <v>43</v>
      </c>
      <c r="I283" s="242"/>
      <c r="J283" s="243">
        <f>ROUND(I283*H283,2)</f>
        <v>0</v>
      </c>
      <c r="K283" s="244"/>
      <c r="L283" s="44"/>
      <c r="M283" s="245" t="s">
        <v>1</v>
      </c>
      <c r="N283" s="246" t="s">
        <v>38</v>
      </c>
      <c r="O283" s="91"/>
      <c r="P283" s="247">
        <f>O283*H283</f>
        <v>0</v>
      </c>
      <c r="Q283" s="247">
        <v>0.1295</v>
      </c>
      <c r="R283" s="247">
        <f>Q283*H283</f>
        <v>5.5685000000000002</v>
      </c>
      <c r="S283" s="247">
        <v>0</v>
      </c>
      <c r="T283" s="24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9" t="s">
        <v>160</v>
      </c>
      <c r="AT283" s="249" t="s">
        <v>156</v>
      </c>
      <c r="AU283" s="249" t="s">
        <v>83</v>
      </c>
      <c r="AY283" s="17" t="s">
        <v>154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7" t="s">
        <v>81</v>
      </c>
      <c r="BK283" s="250">
        <f>ROUND(I283*H283,2)</f>
        <v>0</v>
      </c>
      <c r="BL283" s="17" t="s">
        <v>160</v>
      </c>
      <c r="BM283" s="249" t="s">
        <v>569</v>
      </c>
    </row>
    <row r="284" s="13" customFormat="1">
      <c r="A284" s="13"/>
      <c r="B284" s="251"/>
      <c r="C284" s="252"/>
      <c r="D284" s="253" t="s">
        <v>189</v>
      </c>
      <c r="E284" s="254" t="s">
        <v>1</v>
      </c>
      <c r="F284" s="255" t="s">
        <v>570</v>
      </c>
      <c r="G284" s="252"/>
      <c r="H284" s="256">
        <v>43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189</v>
      </c>
      <c r="AU284" s="262" t="s">
        <v>83</v>
      </c>
      <c r="AV284" s="13" t="s">
        <v>83</v>
      </c>
      <c r="AW284" s="13" t="s">
        <v>30</v>
      </c>
      <c r="AX284" s="13" t="s">
        <v>81</v>
      </c>
      <c r="AY284" s="262" t="s">
        <v>154</v>
      </c>
    </row>
    <row r="285" s="2" customFormat="1" ht="16.5" customHeight="1">
      <c r="A285" s="38"/>
      <c r="B285" s="39"/>
      <c r="C285" s="263" t="s">
        <v>571</v>
      </c>
      <c r="D285" s="263" t="s">
        <v>262</v>
      </c>
      <c r="E285" s="264" t="s">
        <v>572</v>
      </c>
      <c r="F285" s="265" t="s">
        <v>573</v>
      </c>
      <c r="G285" s="266" t="s">
        <v>194</v>
      </c>
      <c r="H285" s="267">
        <v>43</v>
      </c>
      <c r="I285" s="268"/>
      <c r="J285" s="269">
        <f>ROUND(I285*H285,2)</f>
        <v>0</v>
      </c>
      <c r="K285" s="270"/>
      <c r="L285" s="271"/>
      <c r="M285" s="272" t="s">
        <v>1</v>
      </c>
      <c r="N285" s="273" t="s">
        <v>38</v>
      </c>
      <c r="O285" s="91"/>
      <c r="P285" s="247">
        <f>O285*H285</f>
        <v>0</v>
      </c>
      <c r="Q285" s="247">
        <v>0.033500000000000002</v>
      </c>
      <c r="R285" s="247">
        <f>Q285*H285</f>
        <v>1.4405000000000001</v>
      </c>
      <c r="S285" s="247">
        <v>0</v>
      </c>
      <c r="T285" s="24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9" t="s">
        <v>185</v>
      </c>
      <c r="AT285" s="249" t="s">
        <v>262</v>
      </c>
      <c r="AU285" s="249" t="s">
        <v>83</v>
      </c>
      <c r="AY285" s="17" t="s">
        <v>154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7" t="s">
        <v>81</v>
      </c>
      <c r="BK285" s="250">
        <f>ROUND(I285*H285,2)</f>
        <v>0</v>
      </c>
      <c r="BL285" s="17" t="s">
        <v>160</v>
      </c>
      <c r="BM285" s="249" t="s">
        <v>574</v>
      </c>
    </row>
    <row r="286" s="2" customFormat="1" ht="21.75" customHeight="1">
      <c r="A286" s="38"/>
      <c r="B286" s="39"/>
      <c r="C286" s="237" t="s">
        <v>575</v>
      </c>
      <c r="D286" s="237" t="s">
        <v>156</v>
      </c>
      <c r="E286" s="238" t="s">
        <v>576</v>
      </c>
      <c r="F286" s="239" t="s">
        <v>577</v>
      </c>
      <c r="G286" s="240" t="s">
        <v>168</v>
      </c>
      <c r="H286" s="241">
        <v>30</v>
      </c>
      <c r="I286" s="242"/>
      <c r="J286" s="243">
        <f>ROUND(I286*H286,2)</f>
        <v>0</v>
      </c>
      <c r="K286" s="244"/>
      <c r="L286" s="44"/>
      <c r="M286" s="245" t="s">
        <v>1</v>
      </c>
      <c r="N286" s="246" t="s">
        <v>38</v>
      </c>
      <c r="O286" s="91"/>
      <c r="P286" s="247">
        <f>O286*H286</f>
        <v>0</v>
      </c>
      <c r="Q286" s="247">
        <v>0.00036000000000000002</v>
      </c>
      <c r="R286" s="247">
        <f>Q286*H286</f>
        <v>0.010800000000000001</v>
      </c>
      <c r="S286" s="247">
        <v>0</v>
      </c>
      <c r="T286" s="24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9" t="s">
        <v>160</v>
      </c>
      <c r="AT286" s="249" t="s">
        <v>156</v>
      </c>
      <c r="AU286" s="249" t="s">
        <v>83</v>
      </c>
      <c r="AY286" s="17" t="s">
        <v>154</v>
      </c>
      <c r="BE286" s="250">
        <f>IF(N286="základní",J286,0)</f>
        <v>0</v>
      </c>
      <c r="BF286" s="250">
        <f>IF(N286="snížená",J286,0)</f>
        <v>0</v>
      </c>
      <c r="BG286" s="250">
        <f>IF(N286="zákl. přenesená",J286,0)</f>
        <v>0</v>
      </c>
      <c r="BH286" s="250">
        <f>IF(N286="sníž. přenesená",J286,0)</f>
        <v>0</v>
      </c>
      <c r="BI286" s="250">
        <f>IF(N286="nulová",J286,0)</f>
        <v>0</v>
      </c>
      <c r="BJ286" s="17" t="s">
        <v>81</v>
      </c>
      <c r="BK286" s="250">
        <f>ROUND(I286*H286,2)</f>
        <v>0</v>
      </c>
      <c r="BL286" s="17" t="s">
        <v>160</v>
      </c>
      <c r="BM286" s="249" t="s">
        <v>578</v>
      </c>
    </row>
    <row r="287" s="13" customFormat="1">
      <c r="A287" s="13"/>
      <c r="B287" s="251"/>
      <c r="C287" s="252"/>
      <c r="D287" s="253" t="s">
        <v>189</v>
      </c>
      <c r="E287" s="254" t="s">
        <v>1</v>
      </c>
      <c r="F287" s="255" t="s">
        <v>579</v>
      </c>
      <c r="G287" s="252"/>
      <c r="H287" s="256">
        <v>30</v>
      </c>
      <c r="I287" s="257"/>
      <c r="J287" s="252"/>
      <c r="K287" s="252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189</v>
      </c>
      <c r="AU287" s="262" t="s">
        <v>83</v>
      </c>
      <c r="AV287" s="13" t="s">
        <v>83</v>
      </c>
      <c r="AW287" s="13" t="s">
        <v>30</v>
      </c>
      <c r="AX287" s="13" t="s">
        <v>81</v>
      </c>
      <c r="AY287" s="262" t="s">
        <v>154</v>
      </c>
    </row>
    <row r="288" s="2" customFormat="1" ht="21.75" customHeight="1">
      <c r="A288" s="38"/>
      <c r="B288" s="39"/>
      <c r="C288" s="237" t="s">
        <v>580</v>
      </c>
      <c r="D288" s="237" t="s">
        <v>156</v>
      </c>
      <c r="E288" s="238" t="s">
        <v>581</v>
      </c>
      <c r="F288" s="239" t="s">
        <v>582</v>
      </c>
      <c r="G288" s="240" t="s">
        <v>168</v>
      </c>
      <c r="H288" s="241">
        <v>193.19999999999999</v>
      </c>
      <c r="I288" s="242"/>
      <c r="J288" s="243">
        <f>ROUND(I288*H288,2)</f>
        <v>0</v>
      </c>
      <c r="K288" s="244"/>
      <c r="L288" s="44"/>
      <c r="M288" s="245" t="s">
        <v>1</v>
      </c>
      <c r="N288" s="246" t="s">
        <v>38</v>
      </c>
      <c r="O288" s="91"/>
      <c r="P288" s="247">
        <f>O288*H288</f>
        <v>0</v>
      </c>
      <c r="Q288" s="247">
        <v>0.00046999999999999999</v>
      </c>
      <c r="R288" s="247">
        <f>Q288*H288</f>
        <v>0.090803999999999996</v>
      </c>
      <c r="S288" s="247">
        <v>0</v>
      </c>
      <c r="T288" s="24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9" t="s">
        <v>160</v>
      </c>
      <c r="AT288" s="249" t="s">
        <v>156</v>
      </c>
      <c r="AU288" s="249" t="s">
        <v>83</v>
      </c>
      <c r="AY288" s="17" t="s">
        <v>154</v>
      </c>
      <c r="BE288" s="250">
        <f>IF(N288="základní",J288,0)</f>
        <v>0</v>
      </c>
      <c r="BF288" s="250">
        <f>IF(N288="snížená",J288,0)</f>
        <v>0</v>
      </c>
      <c r="BG288" s="250">
        <f>IF(N288="zákl. přenesená",J288,0)</f>
        <v>0</v>
      </c>
      <c r="BH288" s="250">
        <f>IF(N288="sníž. přenesená",J288,0)</f>
        <v>0</v>
      </c>
      <c r="BI288" s="250">
        <f>IF(N288="nulová",J288,0)</f>
        <v>0</v>
      </c>
      <c r="BJ288" s="17" t="s">
        <v>81</v>
      </c>
      <c r="BK288" s="250">
        <f>ROUND(I288*H288,2)</f>
        <v>0</v>
      </c>
      <c r="BL288" s="17" t="s">
        <v>160</v>
      </c>
      <c r="BM288" s="249" t="s">
        <v>583</v>
      </c>
    </row>
    <row r="289" s="13" customFormat="1">
      <c r="A289" s="13"/>
      <c r="B289" s="251"/>
      <c r="C289" s="252"/>
      <c r="D289" s="253" t="s">
        <v>189</v>
      </c>
      <c r="E289" s="254" t="s">
        <v>1</v>
      </c>
      <c r="F289" s="255" t="s">
        <v>584</v>
      </c>
      <c r="G289" s="252"/>
      <c r="H289" s="256">
        <v>193.19999999999999</v>
      </c>
      <c r="I289" s="257"/>
      <c r="J289" s="252"/>
      <c r="K289" s="252"/>
      <c r="L289" s="258"/>
      <c r="M289" s="259"/>
      <c r="N289" s="260"/>
      <c r="O289" s="260"/>
      <c r="P289" s="260"/>
      <c r="Q289" s="260"/>
      <c r="R289" s="260"/>
      <c r="S289" s="260"/>
      <c r="T289" s="26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2" t="s">
        <v>189</v>
      </c>
      <c r="AU289" s="262" t="s">
        <v>83</v>
      </c>
      <c r="AV289" s="13" t="s">
        <v>83</v>
      </c>
      <c r="AW289" s="13" t="s">
        <v>30</v>
      </c>
      <c r="AX289" s="13" t="s">
        <v>81</v>
      </c>
      <c r="AY289" s="262" t="s">
        <v>154</v>
      </c>
    </row>
    <row r="290" s="2" customFormat="1" ht="16.5" customHeight="1">
      <c r="A290" s="38"/>
      <c r="B290" s="39"/>
      <c r="C290" s="237" t="s">
        <v>585</v>
      </c>
      <c r="D290" s="237" t="s">
        <v>156</v>
      </c>
      <c r="E290" s="238" t="s">
        <v>586</v>
      </c>
      <c r="F290" s="239" t="s">
        <v>587</v>
      </c>
      <c r="G290" s="240" t="s">
        <v>194</v>
      </c>
      <c r="H290" s="241">
        <v>16</v>
      </c>
      <c r="I290" s="242"/>
      <c r="J290" s="243">
        <f>ROUND(I290*H290,2)</f>
        <v>0</v>
      </c>
      <c r="K290" s="244"/>
      <c r="L290" s="44"/>
      <c r="M290" s="245" t="s">
        <v>1</v>
      </c>
      <c r="N290" s="246" t="s">
        <v>38</v>
      </c>
      <c r="O290" s="91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9" t="s">
        <v>160</v>
      </c>
      <c r="AT290" s="249" t="s">
        <v>156</v>
      </c>
      <c r="AU290" s="249" t="s">
        <v>83</v>
      </c>
      <c r="AY290" s="17" t="s">
        <v>154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7" t="s">
        <v>81</v>
      </c>
      <c r="BK290" s="250">
        <f>ROUND(I290*H290,2)</f>
        <v>0</v>
      </c>
      <c r="BL290" s="17" t="s">
        <v>160</v>
      </c>
      <c r="BM290" s="249" t="s">
        <v>588</v>
      </c>
    </row>
    <row r="291" s="13" customFormat="1">
      <c r="A291" s="13"/>
      <c r="B291" s="251"/>
      <c r="C291" s="252"/>
      <c r="D291" s="253" t="s">
        <v>189</v>
      </c>
      <c r="E291" s="254" t="s">
        <v>1</v>
      </c>
      <c r="F291" s="255" t="s">
        <v>589</v>
      </c>
      <c r="G291" s="252"/>
      <c r="H291" s="256">
        <v>16</v>
      </c>
      <c r="I291" s="257"/>
      <c r="J291" s="252"/>
      <c r="K291" s="252"/>
      <c r="L291" s="258"/>
      <c r="M291" s="259"/>
      <c r="N291" s="260"/>
      <c r="O291" s="260"/>
      <c r="P291" s="260"/>
      <c r="Q291" s="260"/>
      <c r="R291" s="260"/>
      <c r="S291" s="260"/>
      <c r="T291" s="26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2" t="s">
        <v>189</v>
      </c>
      <c r="AU291" s="262" t="s">
        <v>83</v>
      </c>
      <c r="AV291" s="13" t="s">
        <v>83</v>
      </c>
      <c r="AW291" s="13" t="s">
        <v>30</v>
      </c>
      <c r="AX291" s="13" t="s">
        <v>81</v>
      </c>
      <c r="AY291" s="262" t="s">
        <v>154</v>
      </c>
    </row>
    <row r="292" s="2" customFormat="1" ht="21.75" customHeight="1">
      <c r="A292" s="38"/>
      <c r="B292" s="39"/>
      <c r="C292" s="237" t="s">
        <v>590</v>
      </c>
      <c r="D292" s="237" t="s">
        <v>156</v>
      </c>
      <c r="E292" s="238" t="s">
        <v>591</v>
      </c>
      <c r="F292" s="239" t="s">
        <v>592</v>
      </c>
      <c r="G292" s="240" t="s">
        <v>159</v>
      </c>
      <c r="H292" s="241">
        <v>6</v>
      </c>
      <c r="I292" s="242"/>
      <c r="J292" s="243">
        <f>ROUND(I292*H292,2)</f>
        <v>0</v>
      </c>
      <c r="K292" s="244"/>
      <c r="L292" s="44"/>
      <c r="M292" s="245" t="s">
        <v>1</v>
      </c>
      <c r="N292" s="246" t="s">
        <v>38</v>
      </c>
      <c r="O292" s="91"/>
      <c r="P292" s="247">
        <f>O292*H292</f>
        <v>0</v>
      </c>
      <c r="Q292" s="247">
        <v>0</v>
      </c>
      <c r="R292" s="247">
        <f>Q292*H292</f>
        <v>0</v>
      </c>
      <c r="S292" s="247">
        <v>0.082000000000000003</v>
      </c>
      <c r="T292" s="248">
        <f>S292*H292</f>
        <v>0.49199999999999999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9" t="s">
        <v>160</v>
      </c>
      <c r="AT292" s="249" t="s">
        <v>156</v>
      </c>
      <c r="AU292" s="249" t="s">
        <v>83</v>
      </c>
      <c r="AY292" s="17" t="s">
        <v>154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7" t="s">
        <v>81</v>
      </c>
      <c r="BK292" s="250">
        <f>ROUND(I292*H292,2)</f>
        <v>0</v>
      </c>
      <c r="BL292" s="17" t="s">
        <v>160</v>
      </c>
      <c r="BM292" s="249" t="s">
        <v>593</v>
      </c>
    </row>
    <row r="293" s="13" customFormat="1">
      <c r="A293" s="13"/>
      <c r="B293" s="251"/>
      <c r="C293" s="252"/>
      <c r="D293" s="253" t="s">
        <v>189</v>
      </c>
      <c r="E293" s="254" t="s">
        <v>1</v>
      </c>
      <c r="F293" s="255" t="s">
        <v>594</v>
      </c>
      <c r="G293" s="252"/>
      <c r="H293" s="256">
        <v>6</v>
      </c>
      <c r="I293" s="257"/>
      <c r="J293" s="252"/>
      <c r="K293" s="252"/>
      <c r="L293" s="258"/>
      <c r="M293" s="259"/>
      <c r="N293" s="260"/>
      <c r="O293" s="260"/>
      <c r="P293" s="260"/>
      <c r="Q293" s="260"/>
      <c r="R293" s="260"/>
      <c r="S293" s="260"/>
      <c r="T293" s="26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2" t="s">
        <v>189</v>
      </c>
      <c r="AU293" s="262" t="s">
        <v>83</v>
      </c>
      <c r="AV293" s="13" t="s">
        <v>83</v>
      </c>
      <c r="AW293" s="13" t="s">
        <v>30</v>
      </c>
      <c r="AX293" s="13" t="s">
        <v>81</v>
      </c>
      <c r="AY293" s="262" t="s">
        <v>154</v>
      </c>
    </row>
    <row r="294" s="2" customFormat="1" ht="21.75" customHeight="1">
      <c r="A294" s="38"/>
      <c r="B294" s="39"/>
      <c r="C294" s="237" t="s">
        <v>595</v>
      </c>
      <c r="D294" s="237" t="s">
        <v>156</v>
      </c>
      <c r="E294" s="238" t="s">
        <v>596</v>
      </c>
      <c r="F294" s="239" t="s">
        <v>597</v>
      </c>
      <c r="G294" s="240" t="s">
        <v>159</v>
      </c>
      <c r="H294" s="241">
        <v>13</v>
      </c>
      <c r="I294" s="242"/>
      <c r="J294" s="243">
        <f>ROUND(I294*H294,2)</f>
        <v>0</v>
      </c>
      <c r="K294" s="244"/>
      <c r="L294" s="44"/>
      <c r="M294" s="245" t="s">
        <v>1</v>
      </c>
      <c r="N294" s="246" t="s">
        <v>38</v>
      </c>
      <c r="O294" s="91"/>
      <c r="P294" s="247">
        <f>O294*H294</f>
        <v>0</v>
      </c>
      <c r="Q294" s="247">
        <v>0</v>
      </c>
      <c r="R294" s="247">
        <f>Q294*H294</f>
        <v>0</v>
      </c>
      <c r="S294" s="247">
        <v>0.0040000000000000001</v>
      </c>
      <c r="T294" s="248">
        <f>S294*H294</f>
        <v>0.052000000000000005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9" t="s">
        <v>160</v>
      </c>
      <c r="AT294" s="249" t="s">
        <v>156</v>
      </c>
      <c r="AU294" s="249" t="s">
        <v>83</v>
      </c>
      <c r="AY294" s="17" t="s">
        <v>154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7" t="s">
        <v>81</v>
      </c>
      <c r="BK294" s="250">
        <f>ROUND(I294*H294,2)</f>
        <v>0</v>
      </c>
      <c r="BL294" s="17" t="s">
        <v>160</v>
      </c>
      <c r="BM294" s="249" t="s">
        <v>598</v>
      </c>
    </row>
    <row r="295" s="13" customFormat="1">
      <c r="A295" s="13"/>
      <c r="B295" s="251"/>
      <c r="C295" s="252"/>
      <c r="D295" s="253" t="s">
        <v>189</v>
      </c>
      <c r="E295" s="254" t="s">
        <v>1</v>
      </c>
      <c r="F295" s="255" t="s">
        <v>599</v>
      </c>
      <c r="G295" s="252"/>
      <c r="H295" s="256">
        <v>13</v>
      </c>
      <c r="I295" s="257"/>
      <c r="J295" s="252"/>
      <c r="K295" s="252"/>
      <c r="L295" s="258"/>
      <c r="M295" s="259"/>
      <c r="N295" s="260"/>
      <c r="O295" s="260"/>
      <c r="P295" s="260"/>
      <c r="Q295" s="260"/>
      <c r="R295" s="260"/>
      <c r="S295" s="260"/>
      <c r="T295" s="26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2" t="s">
        <v>189</v>
      </c>
      <c r="AU295" s="262" t="s">
        <v>83</v>
      </c>
      <c r="AV295" s="13" t="s">
        <v>83</v>
      </c>
      <c r="AW295" s="13" t="s">
        <v>30</v>
      </c>
      <c r="AX295" s="13" t="s">
        <v>81</v>
      </c>
      <c r="AY295" s="262" t="s">
        <v>154</v>
      </c>
    </row>
    <row r="296" s="2" customFormat="1" ht="16.5" customHeight="1">
      <c r="A296" s="38"/>
      <c r="B296" s="39"/>
      <c r="C296" s="237" t="s">
        <v>600</v>
      </c>
      <c r="D296" s="237" t="s">
        <v>156</v>
      </c>
      <c r="E296" s="238" t="s">
        <v>601</v>
      </c>
      <c r="F296" s="239" t="s">
        <v>602</v>
      </c>
      <c r="G296" s="240" t="s">
        <v>194</v>
      </c>
      <c r="H296" s="241">
        <v>35</v>
      </c>
      <c r="I296" s="242"/>
      <c r="J296" s="243">
        <f>ROUND(I296*H296,2)</f>
        <v>0</v>
      </c>
      <c r="K296" s="244"/>
      <c r="L296" s="44"/>
      <c r="M296" s="245" t="s">
        <v>1</v>
      </c>
      <c r="N296" s="246" t="s">
        <v>38</v>
      </c>
      <c r="O296" s="91"/>
      <c r="P296" s="247">
        <f>O296*H296</f>
        <v>0</v>
      </c>
      <c r="Q296" s="247">
        <v>0</v>
      </c>
      <c r="R296" s="247">
        <f>Q296*H296</f>
        <v>0</v>
      </c>
      <c r="S296" s="247">
        <v>0.0092499999999999995</v>
      </c>
      <c r="T296" s="248">
        <f>S296*H296</f>
        <v>0.32374999999999998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9" t="s">
        <v>160</v>
      </c>
      <c r="AT296" s="249" t="s">
        <v>156</v>
      </c>
      <c r="AU296" s="249" t="s">
        <v>83</v>
      </c>
      <c r="AY296" s="17" t="s">
        <v>154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7" t="s">
        <v>81</v>
      </c>
      <c r="BK296" s="250">
        <f>ROUND(I296*H296,2)</f>
        <v>0</v>
      </c>
      <c r="BL296" s="17" t="s">
        <v>160</v>
      </c>
      <c r="BM296" s="249" t="s">
        <v>603</v>
      </c>
    </row>
    <row r="297" s="12" customFormat="1" ht="22.8" customHeight="1">
      <c r="A297" s="12"/>
      <c r="B297" s="221"/>
      <c r="C297" s="222"/>
      <c r="D297" s="223" t="s">
        <v>72</v>
      </c>
      <c r="E297" s="235" t="s">
        <v>604</v>
      </c>
      <c r="F297" s="235" t="s">
        <v>605</v>
      </c>
      <c r="G297" s="222"/>
      <c r="H297" s="222"/>
      <c r="I297" s="225"/>
      <c r="J297" s="236">
        <f>BK297</f>
        <v>0</v>
      </c>
      <c r="K297" s="222"/>
      <c r="L297" s="227"/>
      <c r="M297" s="228"/>
      <c r="N297" s="229"/>
      <c r="O297" s="229"/>
      <c r="P297" s="230">
        <f>SUM(P298:P317)</f>
        <v>0</v>
      </c>
      <c r="Q297" s="229"/>
      <c r="R297" s="230">
        <f>SUM(R298:R317)</f>
        <v>0</v>
      </c>
      <c r="S297" s="229"/>
      <c r="T297" s="231">
        <f>SUM(T298:T317)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2" t="s">
        <v>81</v>
      </c>
      <c r="AT297" s="233" t="s">
        <v>72</v>
      </c>
      <c r="AU297" s="233" t="s">
        <v>81</v>
      </c>
      <c r="AY297" s="232" t="s">
        <v>154</v>
      </c>
      <c r="BK297" s="234">
        <f>SUM(BK298:BK317)</f>
        <v>0</v>
      </c>
    </row>
    <row r="298" s="2" customFormat="1" ht="16.5" customHeight="1">
      <c r="A298" s="38"/>
      <c r="B298" s="39"/>
      <c r="C298" s="237" t="s">
        <v>606</v>
      </c>
      <c r="D298" s="237" t="s">
        <v>156</v>
      </c>
      <c r="E298" s="238" t="s">
        <v>607</v>
      </c>
      <c r="F298" s="239" t="s">
        <v>608</v>
      </c>
      <c r="G298" s="240" t="s">
        <v>248</v>
      </c>
      <c r="H298" s="241">
        <v>536.16999999999996</v>
      </c>
      <c r="I298" s="242"/>
      <c r="J298" s="243">
        <f>ROUND(I298*H298,2)</f>
        <v>0</v>
      </c>
      <c r="K298" s="244"/>
      <c r="L298" s="44"/>
      <c r="M298" s="245" t="s">
        <v>1</v>
      </c>
      <c r="N298" s="246" t="s">
        <v>38</v>
      </c>
      <c r="O298" s="91"/>
      <c r="P298" s="247">
        <f>O298*H298</f>
        <v>0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9" t="s">
        <v>160</v>
      </c>
      <c r="AT298" s="249" t="s">
        <v>156</v>
      </c>
      <c r="AU298" s="249" t="s">
        <v>83</v>
      </c>
      <c r="AY298" s="17" t="s">
        <v>154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7" t="s">
        <v>81</v>
      </c>
      <c r="BK298" s="250">
        <f>ROUND(I298*H298,2)</f>
        <v>0</v>
      </c>
      <c r="BL298" s="17" t="s">
        <v>160</v>
      </c>
      <c r="BM298" s="249" t="s">
        <v>609</v>
      </c>
    </row>
    <row r="299" s="13" customFormat="1">
      <c r="A299" s="13"/>
      <c r="B299" s="251"/>
      <c r="C299" s="252"/>
      <c r="D299" s="253" t="s">
        <v>189</v>
      </c>
      <c r="E299" s="254" t="s">
        <v>1</v>
      </c>
      <c r="F299" s="255" t="s">
        <v>610</v>
      </c>
      <c r="G299" s="252"/>
      <c r="H299" s="256">
        <v>536.16999999999996</v>
      </c>
      <c r="I299" s="257"/>
      <c r="J299" s="252"/>
      <c r="K299" s="252"/>
      <c r="L299" s="258"/>
      <c r="M299" s="259"/>
      <c r="N299" s="260"/>
      <c r="O299" s="260"/>
      <c r="P299" s="260"/>
      <c r="Q299" s="260"/>
      <c r="R299" s="260"/>
      <c r="S299" s="260"/>
      <c r="T299" s="26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2" t="s">
        <v>189</v>
      </c>
      <c r="AU299" s="262" t="s">
        <v>83</v>
      </c>
      <c r="AV299" s="13" t="s">
        <v>83</v>
      </c>
      <c r="AW299" s="13" t="s">
        <v>30</v>
      </c>
      <c r="AX299" s="13" t="s">
        <v>81</v>
      </c>
      <c r="AY299" s="262" t="s">
        <v>154</v>
      </c>
    </row>
    <row r="300" s="2" customFormat="1" ht="21.75" customHeight="1">
      <c r="A300" s="38"/>
      <c r="B300" s="39"/>
      <c r="C300" s="237" t="s">
        <v>611</v>
      </c>
      <c r="D300" s="237" t="s">
        <v>156</v>
      </c>
      <c r="E300" s="238" t="s">
        <v>612</v>
      </c>
      <c r="F300" s="239" t="s">
        <v>613</v>
      </c>
      <c r="G300" s="240" t="s">
        <v>248</v>
      </c>
      <c r="H300" s="241">
        <v>4825.5299999999997</v>
      </c>
      <c r="I300" s="242"/>
      <c r="J300" s="243">
        <f>ROUND(I300*H300,2)</f>
        <v>0</v>
      </c>
      <c r="K300" s="244"/>
      <c r="L300" s="44"/>
      <c r="M300" s="245" t="s">
        <v>1</v>
      </c>
      <c r="N300" s="246" t="s">
        <v>38</v>
      </c>
      <c r="O300" s="91"/>
      <c r="P300" s="247">
        <f>O300*H300</f>
        <v>0</v>
      </c>
      <c r="Q300" s="247">
        <v>0</v>
      </c>
      <c r="R300" s="247">
        <f>Q300*H300</f>
        <v>0</v>
      </c>
      <c r="S300" s="247">
        <v>0</v>
      </c>
      <c r="T300" s="24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9" t="s">
        <v>160</v>
      </c>
      <c r="AT300" s="249" t="s">
        <v>156</v>
      </c>
      <c r="AU300" s="249" t="s">
        <v>83</v>
      </c>
      <c r="AY300" s="17" t="s">
        <v>154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7" t="s">
        <v>81</v>
      </c>
      <c r="BK300" s="250">
        <f>ROUND(I300*H300,2)</f>
        <v>0</v>
      </c>
      <c r="BL300" s="17" t="s">
        <v>160</v>
      </c>
      <c r="BM300" s="249" t="s">
        <v>614</v>
      </c>
    </row>
    <row r="301" s="13" customFormat="1">
      <c r="A301" s="13"/>
      <c r="B301" s="251"/>
      <c r="C301" s="252"/>
      <c r="D301" s="253" t="s">
        <v>189</v>
      </c>
      <c r="E301" s="254" t="s">
        <v>1</v>
      </c>
      <c r="F301" s="255" t="s">
        <v>610</v>
      </c>
      <c r="G301" s="252"/>
      <c r="H301" s="256">
        <v>536.16999999999996</v>
      </c>
      <c r="I301" s="257"/>
      <c r="J301" s="252"/>
      <c r="K301" s="252"/>
      <c r="L301" s="258"/>
      <c r="M301" s="259"/>
      <c r="N301" s="260"/>
      <c r="O301" s="260"/>
      <c r="P301" s="260"/>
      <c r="Q301" s="260"/>
      <c r="R301" s="260"/>
      <c r="S301" s="260"/>
      <c r="T301" s="26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2" t="s">
        <v>189</v>
      </c>
      <c r="AU301" s="262" t="s">
        <v>83</v>
      </c>
      <c r="AV301" s="13" t="s">
        <v>83</v>
      </c>
      <c r="AW301" s="13" t="s">
        <v>30</v>
      </c>
      <c r="AX301" s="13" t="s">
        <v>81</v>
      </c>
      <c r="AY301" s="262" t="s">
        <v>154</v>
      </c>
    </row>
    <row r="302" s="13" customFormat="1">
      <c r="A302" s="13"/>
      <c r="B302" s="251"/>
      <c r="C302" s="252"/>
      <c r="D302" s="253" t="s">
        <v>189</v>
      </c>
      <c r="E302" s="252"/>
      <c r="F302" s="255" t="s">
        <v>615</v>
      </c>
      <c r="G302" s="252"/>
      <c r="H302" s="256">
        <v>4825.5299999999997</v>
      </c>
      <c r="I302" s="257"/>
      <c r="J302" s="252"/>
      <c r="K302" s="252"/>
      <c r="L302" s="258"/>
      <c r="M302" s="259"/>
      <c r="N302" s="260"/>
      <c r="O302" s="260"/>
      <c r="P302" s="260"/>
      <c r="Q302" s="260"/>
      <c r="R302" s="260"/>
      <c r="S302" s="260"/>
      <c r="T302" s="26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2" t="s">
        <v>189</v>
      </c>
      <c r="AU302" s="262" t="s">
        <v>83</v>
      </c>
      <c r="AV302" s="13" t="s">
        <v>83</v>
      </c>
      <c r="AW302" s="13" t="s">
        <v>4</v>
      </c>
      <c r="AX302" s="13" t="s">
        <v>81</v>
      </c>
      <c r="AY302" s="262" t="s">
        <v>154</v>
      </c>
    </row>
    <row r="303" s="2" customFormat="1" ht="16.5" customHeight="1">
      <c r="A303" s="38"/>
      <c r="B303" s="39"/>
      <c r="C303" s="237" t="s">
        <v>616</v>
      </c>
      <c r="D303" s="237" t="s">
        <v>156</v>
      </c>
      <c r="E303" s="238" t="s">
        <v>617</v>
      </c>
      <c r="F303" s="239" t="s">
        <v>618</v>
      </c>
      <c r="G303" s="240" t="s">
        <v>248</v>
      </c>
      <c r="H303" s="241">
        <v>108.52500000000001</v>
      </c>
      <c r="I303" s="242"/>
      <c r="J303" s="243">
        <f>ROUND(I303*H303,2)</f>
        <v>0</v>
      </c>
      <c r="K303" s="244"/>
      <c r="L303" s="44"/>
      <c r="M303" s="245" t="s">
        <v>1</v>
      </c>
      <c r="N303" s="246" t="s">
        <v>38</v>
      </c>
      <c r="O303" s="91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9" t="s">
        <v>160</v>
      </c>
      <c r="AT303" s="249" t="s">
        <v>156</v>
      </c>
      <c r="AU303" s="249" t="s">
        <v>83</v>
      </c>
      <c r="AY303" s="17" t="s">
        <v>154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7" t="s">
        <v>81</v>
      </c>
      <c r="BK303" s="250">
        <f>ROUND(I303*H303,2)</f>
        <v>0</v>
      </c>
      <c r="BL303" s="17" t="s">
        <v>160</v>
      </c>
      <c r="BM303" s="249" t="s">
        <v>619</v>
      </c>
    </row>
    <row r="304" s="13" customFormat="1">
      <c r="A304" s="13"/>
      <c r="B304" s="251"/>
      <c r="C304" s="252"/>
      <c r="D304" s="253" t="s">
        <v>189</v>
      </c>
      <c r="E304" s="254" t="s">
        <v>1</v>
      </c>
      <c r="F304" s="255" t="s">
        <v>620</v>
      </c>
      <c r="G304" s="252"/>
      <c r="H304" s="256">
        <v>108.52500000000001</v>
      </c>
      <c r="I304" s="257"/>
      <c r="J304" s="252"/>
      <c r="K304" s="252"/>
      <c r="L304" s="258"/>
      <c r="M304" s="259"/>
      <c r="N304" s="260"/>
      <c r="O304" s="260"/>
      <c r="P304" s="260"/>
      <c r="Q304" s="260"/>
      <c r="R304" s="260"/>
      <c r="S304" s="260"/>
      <c r="T304" s="26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2" t="s">
        <v>189</v>
      </c>
      <c r="AU304" s="262" t="s">
        <v>83</v>
      </c>
      <c r="AV304" s="13" t="s">
        <v>83</v>
      </c>
      <c r="AW304" s="13" t="s">
        <v>30</v>
      </c>
      <c r="AX304" s="13" t="s">
        <v>81</v>
      </c>
      <c r="AY304" s="262" t="s">
        <v>154</v>
      </c>
    </row>
    <row r="305" s="2" customFormat="1" ht="21.75" customHeight="1">
      <c r="A305" s="38"/>
      <c r="B305" s="39"/>
      <c r="C305" s="237" t="s">
        <v>621</v>
      </c>
      <c r="D305" s="237" t="s">
        <v>156</v>
      </c>
      <c r="E305" s="238" t="s">
        <v>622</v>
      </c>
      <c r="F305" s="239" t="s">
        <v>623</v>
      </c>
      <c r="G305" s="240" t="s">
        <v>248</v>
      </c>
      <c r="H305" s="241">
        <v>976.72500000000002</v>
      </c>
      <c r="I305" s="242"/>
      <c r="J305" s="243">
        <f>ROUND(I305*H305,2)</f>
        <v>0</v>
      </c>
      <c r="K305" s="244"/>
      <c r="L305" s="44"/>
      <c r="M305" s="245" t="s">
        <v>1</v>
      </c>
      <c r="N305" s="246" t="s">
        <v>38</v>
      </c>
      <c r="O305" s="91"/>
      <c r="P305" s="247">
        <f>O305*H305</f>
        <v>0</v>
      </c>
      <c r="Q305" s="247">
        <v>0</v>
      </c>
      <c r="R305" s="247">
        <f>Q305*H305</f>
        <v>0</v>
      </c>
      <c r="S305" s="247">
        <v>0</v>
      </c>
      <c r="T305" s="24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9" t="s">
        <v>160</v>
      </c>
      <c r="AT305" s="249" t="s">
        <v>156</v>
      </c>
      <c r="AU305" s="249" t="s">
        <v>83</v>
      </c>
      <c r="AY305" s="17" t="s">
        <v>154</v>
      </c>
      <c r="BE305" s="250">
        <f>IF(N305="základní",J305,0)</f>
        <v>0</v>
      </c>
      <c r="BF305" s="250">
        <f>IF(N305="snížená",J305,0)</f>
        <v>0</v>
      </c>
      <c r="BG305" s="250">
        <f>IF(N305="zákl. přenesená",J305,0)</f>
        <v>0</v>
      </c>
      <c r="BH305" s="250">
        <f>IF(N305="sníž. přenesená",J305,0)</f>
        <v>0</v>
      </c>
      <c r="BI305" s="250">
        <f>IF(N305="nulová",J305,0)</f>
        <v>0</v>
      </c>
      <c r="BJ305" s="17" t="s">
        <v>81</v>
      </c>
      <c r="BK305" s="250">
        <f>ROUND(I305*H305,2)</f>
        <v>0</v>
      </c>
      <c r="BL305" s="17" t="s">
        <v>160</v>
      </c>
      <c r="BM305" s="249" t="s">
        <v>624</v>
      </c>
    </row>
    <row r="306" s="13" customFormat="1">
      <c r="A306" s="13"/>
      <c r="B306" s="251"/>
      <c r="C306" s="252"/>
      <c r="D306" s="253" t="s">
        <v>189</v>
      </c>
      <c r="E306" s="254" t="s">
        <v>1</v>
      </c>
      <c r="F306" s="255" t="s">
        <v>620</v>
      </c>
      <c r="G306" s="252"/>
      <c r="H306" s="256">
        <v>108.52500000000001</v>
      </c>
      <c r="I306" s="257"/>
      <c r="J306" s="252"/>
      <c r="K306" s="252"/>
      <c r="L306" s="258"/>
      <c r="M306" s="259"/>
      <c r="N306" s="260"/>
      <c r="O306" s="260"/>
      <c r="P306" s="260"/>
      <c r="Q306" s="260"/>
      <c r="R306" s="260"/>
      <c r="S306" s="260"/>
      <c r="T306" s="26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2" t="s">
        <v>189</v>
      </c>
      <c r="AU306" s="262" t="s">
        <v>83</v>
      </c>
      <c r="AV306" s="13" t="s">
        <v>83</v>
      </c>
      <c r="AW306" s="13" t="s">
        <v>30</v>
      </c>
      <c r="AX306" s="13" t="s">
        <v>81</v>
      </c>
      <c r="AY306" s="262" t="s">
        <v>154</v>
      </c>
    </row>
    <row r="307" s="13" customFormat="1">
      <c r="A307" s="13"/>
      <c r="B307" s="251"/>
      <c r="C307" s="252"/>
      <c r="D307" s="253" t="s">
        <v>189</v>
      </c>
      <c r="E307" s="252"/>
      <c r="F307" s="255" t="s">
        <v>625</v>
      </c>
      <c r="G307" s="252"/>
      <c r="H307" s="256">
        <v>976.72500000000002</v>
      </c>
      <c r="I307" s="257"/>
      <c r="J307" s="252"/>
      <c r="K307" s="252"/>
      <c r="L307" s="258"/>
      <c r="M307" s="259"/>
      <c r="N307" s="260"/>
      <c r="O307" s="260"/>
      <c r="P307" s="260"/>
      <c r="Q307" s="260"/>
      <c r="R307" s="260"/>
      <c r="S307" s="260"/>
      <c r="T307" s="26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2" t="s">
        <v>189</v>
      </c>
      <c r="AU307" s="262" t="s">
        <v>83</v>
      </c>
      <c r="AV307" s="13" t="s">
        <v>83</v>
      </c>
      <c r="AW307" s="13" t="s">
        <v>4</v>
      </c>
      <c r="AX307" s="13" t="s">
        <v>81</v>
      </c>
      <c r="AY307" s="262" t="s">
        <v>154</v>
      </c>
    </row>
    <row r="308" s="2" customFormat="1" ht="33" customHeight="1">
      <c r="A308" s="38"/>
      <c r="B308" s="39"/>
      <c r="C308" s="237" t="s">
        <v>626</v>
      </c>
      <c r="D308" s="237" t="s">
        <v>156</v>
      </c>
      <c r="E308" s="238" t="s">
        <v>627</v>
      </c>
      <c r="F308" s="239" t="s">
        <v>628</v>
      </c>
      <c r="G308" s="240" t="s">
        <v>248</v>
      </c>
      <c r="H308" s="241">
        <v>42.225000000000001</v>
      </c>
      <c r="I308" s="242"/>
      <c r="J308" s="243">
        <f>ROUND(I308*H308,2)</f>
        <v>0</v>
      </c>
      <c r="K308" s="244"/>
      <c r="L308" s="44"/>
      <c r="M308" s="245" t="s">
        <v>1</v>
      </c>
      <c r="N308" s="246" t="s">
        <v>38</v>
      </c>
      <c r="O308" s="91"/>
      <c r="P308" s="247">
        <f>O308*H308</f>
        <v>0</v>
      </c>
      <c r="Q308" s="247">
        <v>0</v>
      </c>
      <c r="R308" s="247">
        <f>Q308*H308</f>
        <v>0</v>
      </c>
      <c r="S308" s="247">
        <v>0</v>
      </c>
      <c r="T308" s="24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9" t="s">
        <v>160</v>
      </c>
      <c r="AT308" s="249" t="s">
        <v>156</v>
      </c>
      <c r="AU308" s="249" t="s">
        <v>83</v>
      </c>
      <c r="AY308" s="17" t="s">
        <v>154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7" t="s">
        <v>81</v>
      </c>
      <c r="BK308" s="250">
        <f>ROUND(I308*H308,2)</f>
        <v>0</v>
      </c>
      <c r="BL308" s="17" t="s">
        <v>160</v>
      </c>
      <c r="BM308" s="249" t="s">
        <v>629</v>
      </c>
    </row>
    <row r="309" s="13" customFormat="1">
      <c r="A309" s="13"/>
      <c r="B309" s="251"/>
      <c r="C309" s="252"/>
      <c r="D309" s="253" t="s">
        <v>189</v>
      </c>
      <c r="E309" s="254" t="s">
        <v>97</v>
      </c>
      <c r="F309" s="255" t="s">
        <v>630</v>
      </c>
      <c r="G309" s="252"/>
      <c r="H309" s="256">
        <v>42.225000000000001</v>
      </c>
      <c r="I309" s="257"/>
      <c r="J309" s="252"/>
      <c r="K309" s="252"/>
      <c r="L309" s="258"/>
      <c r="M309" s="259"/>
      <c r="N309" s="260"/>
      <c r="O309" s="260"/>
      <c r="P309" s="260"/>
      <c r="Q309" s="260"/>
      <c r="R309" s="260"/>
      <c r="S309" s="260"/>
      <c r="T309" s="26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2" t="s">
        <v>189</v>
      </c>
      <c r="AU309" s="262" t="s">
        <v>83</v>
      </c>
      <c r="AV309" s="13" t="s">
        <v>83</v>
      </c>
      <c r="AW309" s="13" t="s">
        <v>30</v>
      </c>
      <c r="AX309" s="13" t="s">
        <v>81</v>
      </c>
      <c r="AY309" s="262" t="s">
        <v>154</v>
      </c>
    </row>
    <row r="310" s="2" customFormat="1" ht="33" customHeight="1">
      <c r="A310" s="38"/>
      <c r="B310" s="39"/>
      <c r="C310" s="237" t="s">
        <v>631</v>
      </c>
      <c r="D310" s="237" t="s">
        <v>156</v>
      </c>
      <c r="E310" s="238" t="s">
        <v>632</v>
      </c>
      <c r="F310" s="239" t="s">
        <v>633</v>
      </c>
      <c r="G310" s="240" t="s">
        <v>248</v>
      </c>
      <c r="H310" s="241">
        <v>420.64999999999998</v>
      </c>
      <c r="I310" s="242"/>
      <c r="J310" s="243">
        <f>ROUND(I310*H310,2)</f>
        <v>0</v>
      </c>
      <c r="K310" s="244"/>
      <c r="L310" s="44"/>
      <c r="M310" s="245" t="s">
        <v>1</v>
      </c>
      <c r="N310" s="246" t="s">
        <v>38</v>
      </c>
      <c r="O310" s="91"/>
      <c r="P310" s="247">
        <f>O310*H310</f>
        <v>0</v>
      </c>
      <c r="Q310" s="247">
        <v>0</v>
      </c>
      <c r="R310" s="247">
        <f>Q310*H310</f>
        <v>0</v>
      </c>
      <c r="S310" s="247">
        <v>0</v>
      </c>
      <c r="T310" s="24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9" t="s">
        <v>160</v>
      </c>
      <c r="AT310" s="249" t="s">
        <v>156</v>
      </c>
      <c r="AU310" s="249" t="s">
        <v>83</v>
      </c>
      <c r="AY310" s="17" t="s">
        <v>154</v>
      </c>
      <c r="BE310" s="250">
        <f>IF(N310="základní",J310,0)</f>
        <v>0</v>
      </c>
      <c r="BF310" s="250">
        <f>IF(N310="snížená",J310,0)</f>
        <v>0</v>
      </c>
      <c r="BG310" s="250">
        <f>IF(N310="zákl. přenesená",J310,0)</f>
        <v>0</v>
      </c>
      <c r="BH310" s="250">
        <f>IF(N310="sníž. přenesená",J310,0)</f>
        <v>0</v>
      </c>
      <c r="BI310" s="250">
        <f>IF(N310="nulová",J310,0)</f>
        <v>0</v>
      </c>
      <c r="BJ310" s="17" t="s">
        <v>81</v>
      </c>
      <c r="BK310" s="250">
        <f>ROUND(I310*H310,2)</f>
        <v>0</v>
      </c>
      <c r="BL310" s="17" t="s">
        <v>160</v>
      </c>
      <c r="BM310" s="249" t="s">
        <v>634</v>
      </c>
    </row>
    <row r="311" s="13" customFormat="1">
      <c r="A311" s="13"/>
      <c r="B311" s="251"/>
      <c r="C311" s="252"/>
      <c r="D311" s="253" t="s">
        <v>189</v>
      </c>
      <c r="E311" s="254" t="s">
        <v>106</v>
      </c>
      <c r="F311" s="255" t="s">
        <v>635</v>
      </c>
      <c r="G311" s="252"/>
      <c r="H311" s="256">
        <v>43.200000000000003</v>
      </c>
      <c r="I311" s="257"/>
      <c r="J311" s="252"/>
      <c r="K311" s="252"/>
      <c r="L311" s="258"/>
      <c r="M311" s="259"/>
      <c r="N311" s="260"/>
      <c r="O311" s="260"/>
      <c r="P311" s="260"/>
      <c r="Q311" s="260"/>
      <c r="R311" s="260"/>
      <c r="S311" s="260"/>
      <c r="T311" s="26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2" t="s">
        <v>189</v>
      </c>
      <c r="AU311" s="262" t="s">
        <v>83</v>
      </c>
      <c r="AV311" s="13" t="s">
        <v>83</v>
      </c>
      <c r="AW311" s="13" t="s">
        <v>30</v>
      </c>
      <c r="AX311" s="13" t="s">
        <v>73</v>
      </c>
      <c r="AY311" s="262" t="s">
        <v>154</v>
      </c>
    </row>
    <row r="312" s="13" customFormat="1">
      <c r="A312" s="13"/>
      <c r="B312" s="251"/>
      <c r="C312" s="252"/>
      <c r="D312" s="253" t="s">
        <v>189</v>
      </c>
      <c r="E312" s="254" t="s">
        <v>103</v>
      </c>
      <c r="F312" s="255" t="s">
        <v>636</v>
      </c>
      <c r="G312" s="252"/>
      <c r="H312" s="256">
        <v>377.44999999999999</v>
      </c>
      <c r="I312" s="257"/>
      <c r="J312" s="252"/>
      <c r="K312" s="252"/>
      <c r="L312" s="258"/>
      <c r="M312" s="259"/>
      <c r="N312" s="260"/>
      <c r="O312" s="260"/>
      <c r="P312" s="260"/>
      <c r="Q312" s="260"/>
      <c r="R312" s="260"/>
      <c r="S312" s="260"/>
      <c r="T312" s="26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2" t="s">
        <v>189</v>
      </c>
      <c r="AU312" s="262" t="s">
        <v>83</v>
      </c>
      <c r="AV312" s="13" t="s">
        <v>83</v>
      </c>
      <c r="AW312" s="13" t="s">
        <v>30</v>
      </c>
      <c r="AX312" s="13" t="s">
        <v>73</v>
      </c>
      <c r="AY312" s="262" t="s">
        <v>154</v>
      </c>
    </row>
    <row r="313" s="14" customFormat="1">
      <c r="A313" s="14"/>
      <c r="B313" s="274"/>
      <c r="C313" s="275"/>
      <c r="D313" s="253" t="s">
        <v>189</v>
      </c>
      <c r="E313" s="276" t="s">
        <v>1</v>
      </c>
      <c r="F313" s="277" t="s">
        <v>305</v>
      </c>
      <c r="G313" s="275"/>
      <c r="H313" s="278">
        <v>420.64999999999998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4" t="s">
        <v>189</v>
      </c>
      <c r="AU313" s="284" t="s">
        <v>83</v>
      </c>
      <c r="AV313" s="14" t="s">
        <v>160</v>
      </c>
      <c r="AW313" s="14" t="s">
        <v>30</v>
      </c>
      <c r="AX313" s="14" t="s">
        <v>81</v>
      </c>
      <c r="AY313" s="284" t="s">
        <v>154</v>
      </c>
    </row>
    <row r="314" s="2" customFormat="1" ht="33" customHeight="1">
      <c r="A314" s="38"/>
      <c r="B314" s="39"/>
      <c r="C314" s="237" t="s">
        <v>637</v>
      </c>
      <c r="D314" s="237" t="s">
        <v>156</v>
      </c>
      <c r="E314" s="238" t="s">
        <v>638</v>
      </c>
      <c r="F314" s="239" t="s">
        <v>639</v>
      </c>
      <c r="G314" s="240" t="s">
        <v>248</v>
      </c>
      <c r="H314" s="241">
        <v>181.81999999999999</v>
      </c>
      <c r="I314" s="242"/>
      <c r="J314" s="243">
        <f>ROUND(I314*H314,2)</f>
        <v>0</v>
      </c>
      <c r="K314" s="244"/>
      <c r="L314" s="44"/>
      <c r="M314" s="245" t="s">
        <v>1</v>
      </c>
      <c r="N314" s="246" t="s">
        <v>38</v>
      </c>
      <c r="O314" s="91"/>
      <c r="P314" s="247">
        <f>O314*H314</f>
        <v>0</v>
      </c>
      <c r="Q314" s="247">
        <v>0</v>
      </c>
      <c r="R314" s="247">
        <f>Q314*H314</f>
        <v>0</v>
      </c>
      <c r="S314" s="247">
        <v>0</v>
      </c>
      <c r="T314" s="24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9" t="s">
        <v>160</v>
      </c>
      <c r="AT314" s="249" t="s">
        <v>156</v>
      </c>
      <c r="AU314" s="249" t="s">
        <v>83</v>
      </c>
      <c r="AY314" s="17" t="s">
        <v>154</v>
      </c>
      <c r="BE314" s="250">
        <f>IF(N314="základní",J314,0)</f>
        <v>0</v>
      </c>
      <c r="BF314" s="250">
        <f>IF(N314="snížená",J314,0)</f>
        <v>0</v>
      </c>
      <c r="BG314" s="250">
        <f>IF(N314="zákl. přenesená",J314,0)</f>
        <v>0</v>
      </c>
      <c r="BH314" s="250">
        <f>IF(N314="sníž. přenesená",J314,0)</f>
        <v>0</v>
      </c>
      <c r="BI314" s="250">
        <f>IF(N314="nulová",J314,0)</f>
        <v>0</v>
      </c>
      <c r="BJ314" s="17" t="s">
        <v>81</v>
      </c>
      <c r="BK314" s="250">
        <f>ROUND(I314*H314,2)</f>
        <v>0</v>
      </c>
      <c r="BL314" s="17" t="s">
        <v>160</v>
      </c>
      <c r="BM314" s="249" t="s">
        <v>640</v>
      </c>
    </row>
    <row r="315" s="13" customFormat="1">
      <c r="A315" s="13"/>
      <c r="B315" s="251"/>
      <c r="C315" s="252"/>
      <c r="D315" s="253" t="s">
        <v>189</v>
      </c>
      <c r="E315" s="254" t="s">
        <v>93</v>
      </c>
      <c r="F315" s="255" t="s">
        <v>95</v>
      </c>
      <c r="G315" s="252"/>
      <c r="H315" s="256">
        <v>23.100000000000001</v>
      </c>
      <c r="I315" s="257"/>
      <c r="J315" s="252"/>
      <c r="K315" s="252"/>
      <c r="L315" s="258"/>
      <c r="M315" s="259"/>
      <c r="N315" s="260"/>
      <c r="O315" s="260"/>
      <c r="P315" s="260"/>
      <c r="Q315" s="260"/>
      <c r="R315" s="260"/>
      <c r="S315" s="260"/>
      <c r="T315" s="26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2" t="s">
        <v>189</v>
      </c>
      <c r="AU315" s="262" t="s">
        <v>83</v>
      </c>
      <c r="AV315" s="13" t="s">
        <v>83</v>
      </c>
      <c r="AW315" s="13" t="s">
        <v>30</v>
      </c>
      <c r="AX315" s="13" t="s">
        <v>73</v>
      </c>
      <c r="AY315" s="262" t="s">
        <v>154</v>
      </c>
    </row>
    <row r="316" s="13" customFormat="1">
      <c r="A316" s="13"/>
      <c r="B316" s="251"/>
      <c r="C316" s="252"/>
      <c r="D316" s="253" t="s">
        <v>189</v>
      </c>
      <c r="E316" s="254" t="s">
        <v>90</v>
      </c>
      <c r="F316" s="255" t="s">
        <v>92</v>
      </c>
      <c r="G316" s="252"/>
      <c r="H316" s="256">
        <v>158.72</v>
      </c>
      <c r="I316" s="257"/>
      <c r="J316" s="252"/>
      <c r="K316" s="252"/>
      <c r="L316" s="258"/>
      <c r="M316" s="259"/>
      <c r="N316" s="260"/>
      <c r="O316" s="260"/>
      <c r="P316" s="260"/>
      <c r="Q316" s="260"/>
      <c r="R316" s="260"/>
      <c r="S316" s="260"/>
      <c r="T316" s="26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2" t="s">
        <v>189</v>
      </c>
      <c r="AU316" s="262" t="s">
        <v>83</v>
      </c>
      <c r="AV316" s="13" t="s">
        <v>83</v>
      </c>
      <c r="AW316" s="13" t="s">
        <v>30</v>
      </c>
      <c r="AX316" s="13" t="s">
        <v>73</v>
      </c>
      <c r="AY316" s="262" t="s">
        <v>154</v>
      </c>
    </row>
    <row r="317" s="14" customFormat="1">
      <c r="A317" s="14"/>
      <c r="B317" s="274"/>
      <c r="C317" s="275"/>
      <c r="D317" s="253" t="s">
        <v>189</v>
      </c>
      <c r="E317" s="276" t="s">
        <v>1</v>
      </c>
      <c r="F317" s="277" t="s">
        <v>305</v>
      </c>
      <c r="G317" s="275"/>
      <c r="H317" s="278">
        <v>181.81999999999999</v>
      </c>
      <c r="I317" s="279"/>
      <c r="J317" s="275"/>
      <c r="K317" s="275"/>
      <c r="L317" s="280"/>
      <c r="M317" s="281"/>
      <c r="N317" s="282"/>
      <c r="O317" s="282"/>
      <c r="P317" s="282"/>
      <c r="Q317" s="282"/>
      <c r="R317" s="282"/>
      <c r="S317" s="282"/>
      <c r="T317" s="28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4" t="s">
        <v>189</v>
      </c>
      <c r="AU317" s="284" t="s">
        <v>83</v>
      </c>
      <c r="AV317" s="14" t="s">
        <v>160</v>
      </c>
      <c r="AW317" s="14" t="s">
        <v>30</v>
      </c>
      <c r="AX317" s="14" t="s">
        <v>81</v>
      </c>
      <c r="AY317" s="284" t="s">
        <v>154</v>
      </c>
    </row>
    <row r="318" s="12" customFormat="1" ht="22.8" customHeight="1">
      <c r="A318" s="12"/>
      <c r="B318" s="221"/>
      <c r="C318" s="222"/>
      <c r="D318" s="223" t="s">
        <v>72</v>
      </c>
      <c r="E318" s="235" t="s">
        <v>641</v>
      </c>
      <c r="F318" s="235" t="s">
        <v>642</v>
      </c>
      <c r="G318" s="222"/>
      <c r="H318" s="222"/>
      <c r="I318" s="225"/>
      <c r="J318" s="236">
        <f>BK318</f>
        <v>0</v>
      </c>
      <c r="K318" s="222"/>
      <c r="L318" s="227"/>
      <c r="M318" s="228"/>
      <c r="N318" s="229"/>
      <c r="O318" s="229"/>
      <c r="P318" s="230">
        <f>P319</f>
        <v>0</v>
      </c>
      <c r="Q318" s="229"/>
      <c r="R318" s="230">
        <f>R319</f>
        <v>0</v>
      </c>
      <c r="S318" s="229"/>
      <c r="T318" s="231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32" t="s">
        <v>81</v>
      </c>
      <c r="AT318" s="233" t="s">
        <v>72</v>
      </c>
      <c r="AU318" s="233" t="s">
        <v>81</v>
      </c>
      <c r="AY318" s="232" t="s">
        <v>154</v>
      </c>
      <c r="BK318" s="234">
        <f>BK319</f>
        <v>0</v>
      </c>
    </row>
    <row r="319" s="2" customFormat="1" ht="21.75" customHeight="1">
      <c r="A319" s="38"/>
      <c r="B319" s="39"/>
      <c r="C319" s="237" t="s">
        <v>643</v>
      </c>
      <c r="D319" s="237" t="s">
        <v>156</v>
      </c>
      <c r="E319" s="238" t="s">
        <v>644</v>
      </c>
      <c r="F319" s="239" t="s">
        <v>645</v>
      </c>
      <c r="G319" s="240" t="s">
        <v>248</v>
      </c>
      <c r="H319" s="241">
        <v>270.37200000000001</v>
      </c>
      <c r="I319" s="242"/>
      <c r="J319" s="243">
        <f>ROUND(I319*H319,2)</f>
        <v>0</v>
      </c>
      <c r="K319" s="244"/>
      <c r="L319" s="44"/>
      <c r="M319" s="295" t="s">
        <v>1</v>
      </c>
      <c r="N319" s="296" t="s">
        <v>38</v>
      </c>
      <c r="O319" s="297"/>
      <c r="P319" s="298">
        <f>O319*H319</f>
        <v>0</v>
      </c>
      <c r="Q319" s="298">
        <v>0</v>
      </c>
      <c r="R319" s="298">
        <f>Q319*H319</f>
        <v>0</v>
      </c>
      <c r="S319" s="298">
        <v>0</v>
      </c>
      <c r="T319" s="29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9" t="s">
        <v>160</v>
      </c>
      <c r="AT319" s="249" t="s">
        <v>156</v>
      </c>
      <c r="AU319" s="249" t="s">
        <v>83</v>
      </c>
      <c r="AY319" s="17" t="s">
        <v>154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7" t="s">
        <v>81</v>
      </c>
      <c r="BK319" s="250">
        <f>ROUND(I319*H319,2)</f>
        <v>0</v>
      </c>
      <c r="BL319" s="17" t="s">
        <v>160</v>
      </c>
      <c r="BM319" s="249" t="s">
        <v>646</v>
      </c>
    </row>
    <row r="320" s="2" customFormat="1" ht="6.96" customHeight="1">
      <c r="A320" s="38"/>
      <c r="B320" s="66"/>
      <c r="C320" s="67"/>
      <c r="D320" s="67"/>
      <c r="E320" s="67"/>
      <c r="F320" s="67"/>
      <c r="G320" s="67"/>
      <c r="H320" s="67"/>
      <c r="I320" s="184"/>
      <c r="J320" s="67"/>
      <c r="K320" s="67"/>
      <c r="L320" s="44"/>
      <c r="M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</sheetData>
  <sheetProtection sheet="1" autoFilter="0" formatColumns="0" formatRows="0" objects="1" scenarios="1" spinCount="100000" saltValue="SYtEAklsCOcQVuGR1OpAgDk48kO1RD7o9BeyfZzELzFNp3xQWlVztd/s7JuiPyHtWdDrZcQvAvFmRfr7Vl/h/w==" hashValue="KGnDf0cLdr2n2mYHZeKoiERnxN38yROAGldGa7MSW24j5saJ6Mt7njdJNJ2bDxNGy/eCG7BmLG1O/nuH2v03dA==" algorithmName="SHA-512" password="CFC9"/>
  <autoFilter ref="C126:K31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37" t="s">
        <v>90</v>
      </c>
      <c r="BA2" s="137" t="s">
        <v>91</v>
      </c>
      <c r="BB2" s="137" t="s">
        <v>1</v>
      </c>
      <c r="BC2" s="137" t="s">
        <v>647</v>
      </c>
      <c r="BD2" s="137" t="s">
        <v>83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  <c r="AZ3" s="137" t="s">
        <v>97</v>
      </c>
      <c r="BA3" s="137" t="s">
        <v>98</v>
      </c>
      <c r="BB3" s="137" t="s">
        <v>1</v>
      </c>
      <c r="BC3" s="137" t="s">
        <v>648</v>
      </c>
      <c r="BD3" s="137" t="s">
        <v>83</v>
      </c>
    </row>
    <row r="4" hidden="1" s="1" customFormat="1" ht="24.96" customHeight="1">
      <c r="B4" s="20"/>
      <c r="D4" s="141" t="s">
        <v>96</v>
      </c>
      <c r="I4" s="136"/>
      <c r="L4" s="20"/>
      <c r="M4" s="142" t="s">
        <v>10</v>
      </c>
      <c r="AT4" s="17" t="s">
        <v>4</v>
      </c>
      <c r="AZ4" s="137" t="s">
        <v>100</v>
      </c>
      <c r="BA4" s="137" t="s">
        <v>649</v>
      </c>
      <c r="BB4" s="137" t="s">
        <v>1</v>
      </c>
      <c r="BC4" s="137" t="s">
        <v>650</v>
      </c>
      <c r="BD4" s="137" t="s">
        <v>83</v>
      </c>
    </row>
    <row r="5" hidden="1" s="1" customFormat="1" ht="6.96" customHeight="1">
      <c r="B5" s="20"/>
      <c r="I5" s="136"/>
      <c r="L5" s="20"/>
      <c r="AZ5" s="137" t="s">
        <v>103</v>
      </c>
      <c r="BA5" s="137" t="s">
        <v>104</v>
      </c>
      <c r="BB5" s="137" t="s">
        <v>1</v>
      </c>
      <c r="BC5" s="137" t="s">
        <v>651</v>
      </c>
      <c r="BD5" s="137" t="s">
        <v>83</v>
      </c>
    </row>
    <row r="6" hidden="1" s="1" customFormat="1" ht="12" customHeight="1">
      <c r="B6" s="20"/>
      <c r="D6" s="143" t="s">
        <v>16</v>
      </c>
      <c r="I6" s="136"/>
      <c r="L6" s="20"/>
      <c r="AZ6" s="137" t="s">
        <v>110</v>
      </c>
      <c r="BA6" s="137" t="s">
        <v>652</v>
      </c>
      <c r="BB6" s="137" t="s">
        <v>1</v>
      </c>
      <c r="BC6" s="137" t="s">
        <v>653</v>
      </c>
      <c r="BD6" s="137" t="s">
        <v>83</v>
      </c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Policie ČR</v>
      </c>
      <c r="F7" s="143"/>
      <c r="G7" s="143"/>
      <c r="H7" s="143"/>
      <c r="I7" s="136"/>
      <c r="L7" s="20"/>
      <c r="AZ7" s="137" t="s">
        <v>114</v>
      </c>
      <c r="BA7" s="137" t="s">
        <v>115</v>
      </c>
      <c r="BB7" s="137" t="s">
        <v>1</v>
      </c>
      <c r="BC7" s="137" t="s">
        <v>654</v>
      </c>
      <c r="BD7" s="137" t="s">
        <v>83</v>
      </c>
    </row>
    <row r="8" hidden="1" s="2" customFormat="1" ht="12" customHeight="1">
      <c r="A8" s="38"/>
      <c r="B8" s="44"/>
      <c r="C8" s="38"/>
      <c r="D8" s="143" t="s">
        <v>109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7" t="s">
        <v>117</v>
      </c>
      <c r="BA8" s="137" t="s">
        <v>118</v>
      </c>
      <c r="BB8" s="137" t="s">
        <v>1</v>
      </c>
      <c r="BC8" s="137" t="s">
        <v>600</v>
      </c>
      <c r="BD8" s="137" t="s">
        <v>83</v>
      </c>
    </row>
    <row r="9" hidden="1" s="2" customFormat="1" ht="24.75" customHeight="1">
      <c r="A9" s="38"/>
      <c r="B9" s="44"/>
      <c r="C9" s="38"/>
      <c r="D9" s="38"/>
      <c r="E9" s="146" t="s">
        <v>655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7" t="s">
        <v>656</v>
      </c>
      <c r="BA9" s="137" t="s">
        <v>657</v>
      </c>
      <c r="BB9" s="137" t="s">
        <v>1</v>
      </c>
      <c r="BC9" s="137" t="s">
        <v>241</v>
      </c>
      <c r="BD9" s="137" t="s">
        <v>83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ROUND((SUM(BE131:BE351)),  2)</f>
        <v>0</v>
      </c>
      <c r="G33" s="38"/>
      <c r="H33" s="38"/>
      <c r="I33" s="163">
        <v>0.20999999999999999</v>
      </c>
      <c r="J33" s="162">
        <f>ROUND(((SUM(BE131:BE351))*I33),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ROUND((SUM(BF131:BF351)),  2)</f>
        <v>0</v>
      </c>
      <c r="G34" s="38"/>
      <c r="H34" s="38"/>
      <c r="I34" s="163">
        <v>0.14999999999999999</v>
      </c>
      <c r="J34" s="162">
        <f>ROUND(((SUM(BF131:BF351))*I34),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ROUND((SUM(BG131:BG351)),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ROUND((SUM(BH131:BH351)),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ROUND((SUM(BI131:BI351)),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Policie ČR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75" customHeight="1">
      <c r="A87" s="38"/>
      <c r="B87" s="39"/>
      <c r="C87" s="40"/>
      <c r="D87" s="40"/>
      <c r="E87" s="76" t="str">
        <f>E9</f>
        <v>SO 101-2.2 - Komunikace a zpevněné plochy - investice PČR - P sever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124</v>
      </c>
      <c r="D94" s="190"/>
      <c r="E94" s="190"/>
      <c r="F94" s="190"/>
      <c r="G94" s="190"/>
      <c r="H94" s="190"/>
      <c r="I94" s="191"/>
      <c r="J94" s="192" t="s">
        <v>125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126</v>
      </c>
      <c r="D96" s="40"/>
      <c r="E96" s="40"/>
      <c r="F96" s="40"/>
      <c r="G96" s="40"/>
      <c r="H96" s="40"/>
      <c r="I96" s="145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94"/>
      <c r="C97" s="195"/>
      <c r="D97" s="196" t="s">
        <v>128</v>
      </c>
      <c r="E97" s="197"/>
      <c r="F97" s="197"/>
      <c r="G97" s="197"/>
      <c r="H97" s="197"/>
      <c r="I97" s="198"/>
      <c r="J97" s="199">
        <f>J132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129</v>
      </c>
      <c r="E98" s="204"/>
      <c r="F98" s="204"/>
      <c r="G98" s="204"/>
      <c r="H98" s="204"/>
      <c r="I98" s="205"/>
      <c r="J98" s="206">
        <f>J133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130</v>
      </c>
      <c r="E99" s="204"/>
      <c r="F99" s="204"/>
      <c r="G99" s="204"/>
      <c r="H99" s="204"/>
      <c r="I99" s="205"/>
      <c r="J99" s="206">
        <f>J162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131</v>
      </c>
      <c r="E100" s="204"/>
      <c r="F100" s="204"/>
      <c r="G100" s="204"/>
      <c r="H100" s="204"/>
      <c r="I100" s="205"/>
      <c r="J100" s="206">
        <f>J177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658</v>
      </c>
      <c r="E101" s="204"/>
      <c r="F101" s="204"/>
      <c r="G101" s="204"/>
      <c r="H101" s="204"/>
      <c r="I101" s="205"/>
      <c r="J101" s="206">
        <f>J215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659</v>
      </c>
      <c r="E102" s="204"/>
      <c r="F102" s="204"/>
      <c r="G102" s="204"/>
      <c r="H102" s="204"/>
      <c r="I102" s="205"/>
      <c r="J102" s="206">
        <f>J237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132</v>
      </c>
      <c r="E103" s="204"/>
      <c r="F103" s="204"/>
      <c r="G103" s="204"/>
      <c r="H103" s="204"/>
      <c r="I103" s="205"/>
      <c r="J103" s="206">
        <f>J242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133</v>
      </c>
      <c r="E104" s="204"/>
      <c r="F104" s="204"/>
      <c r="G104" s="204"/>
      <c r="H104" s="204"/>
      <c r="I104" s="205"/>
      <c r="J104" s="206">
        <f>J250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660</v>
      </c>
      <c r="E105" s="204"/>
      <c r="F105" s="204"/>
      <c r="G105" s="204"/>
      <c r="H105" s="204"/>
      <c r="I105" s="205"/>
      <c r="J105" s="206">
        <f>J268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134</v>
      </c>
      <c r="E106" s="204"/>
      <c r="F106" s="204"/>
      <c r="G106" s="204"/>
      <c r="H106" s="204"/>
      <c r="I106" s="205"/>
      <c r="J106" s="206">
        <f>J278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135</v>
      </c>
      <c r="E107" s="204"/>
      <c r="F107" s="204"/>
      <c r="G107" s="204"/>
      <c r="H107" s="204"/>
      <c r="I107" s="205"/>
      <c r="J107" s="206">
        <f>J285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136</v>
      </c>
      <c r="E108" s="204"/>
      <c r="F108" s="204"/>
      <c r="G108" s="204"/>
      <c r="H108" s="204"/>
      <c r="I108" s="205"/>
      <c r="J108" s="206">
        <f>J294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661</v>
      </c>
      <c r="E109" s="204"/>
      <c r="F109" s="204"/>
      <c r="G109" s="204"/>
      <c r="H109" s="204"/>
      <c r="I109" s="205"/>
      <c r="J109" s="206">
        <f>J330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137</v>
      </c>
      <c r="E110" s="204"/>
      <c r="F110" s="204"/>
      <c r="G110" s="204"/>
      <c r="H110" s="204"/>
      <c r="I110" s="205"/>
      <c r="J110" s="206">
        <f>J333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138</v>
      </c>
      <c r="E111" s="204"/>
      <c r="F111" s="204"/>
      <c r="G111" s="204"/>
      <c r="H111" s="204"/>
      <c r="I111" s="205"/>
      <c r="J111" s="206">
        <f>J350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4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84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87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139</v>
      </c>
      <c r="D118" s="40"/>
      <c r="E118" s="40"/>
      <c r="F118" s="40"/>
      <c r="G118" s="40"/>
      <c r="H118" s="40"/>
      <c r="I118" s="14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14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3.25" customHeight="1">
      <c r="A121" s="38"/>
      <c r="B121" s="39"/>
      <c r="C121" s="40"/>
      <c r="D121" s="40"/>
      <c r="E121" s="188" t="str">
        <f>E7</f>
        <v>Revitalizace veřejného prostranství při křížení ulice Zbožská a Boleslavské třídy Nymburk - investice Policie ČR</v>
      </c>
      <c r="F121" s="32"/>
      <c r="G121" s="32"/>
      <c r="H121" s="32"/>
      <c r="I121" s="14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109</v>
      </c>
      <c r="D122" s="40"/>
      <c r="E122" s="40"/>
      <c r="F122" s="40"/>
      <c r="G122" s="40"/>
      <c r="H122" s="40"/>
      <c r="I122" s="14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75" customHeight="1">
      <c r="A123" s="38"/>
      <c r="B123" s="39"/>
      <c r="C123" s="40"/>
      <c r="D123" s="40"/>
      <c r="E123" s="76" t="str">
        <f>E9</f>
        <v>SO 101-2.2 - Komunikace a zpevněné plochy - investice PČR - P sever</v>
      </c>
      <c r="F123" s="40"/>
      <c r="G123" s="40"/>
      <c r="H123" s="40"/>
      <c r="I123" s="14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148" t="s">
        <v>22</v>
      </c>
      <c r="J125" s="79" t="str">
        <f>IF(J12="","",J12)</f>
        <v>16. 3. 2021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4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148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148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4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08"/>
      <c r="B130" s="209"/>
      <c r="C130" s="210" t="s">
        <v>140</v>
      </c>
      <c r="D130" s="211" t="s">
        <v>58</v>
      </c>
      <c r="E130" s="211" t="s">
        <v>54</v>
      </c>
      <c r="F130" s="211" t="s">
        <v>55</v>
      </c>
      <c r="G130" s="211" t="s">
        <v>141</v>
      </c>
      <c r="H130" s="211" t="s">
        <v>142</v>
      </c>
      <c r="I130" s="212" t="s">
        <v>143</v>
      </c>
      <c r="J130" s="213" t="s">
        <v>125</v>
      </c>
      <c r="K130" s="214" t="s">
        <v>144</v>
      </c>
      <c r="L130" s="215"/>
      <c r="M130" s="100" t="s">
        <v>1</v>
      </c>
      <c r="N130" s="101" t="s">
        <v>37</v>
      </c>
      <c r="O130" s="101" t="s">
        <v>145</v>
      </c>
      <c r="P130" s="101" t="s">
        <v>146</v>
      </c>
      <c r="Q130" s="101" t="s">
        <v>147</v>
      </c>
      <c r="R130" s="101" t="s">
        <v>148</v>
      </c>
      <c r="S130" s="101" t="s">
        <v>149</v>
      </c>
      <c r="T130" s="102" t="s">
        <v>150</v>
      </c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</row>
    <row r="131" s="2" customFormat="1" ht="22.8" customHeight="1">
      <c r="A131" s="38"/>
      <c r="B131" s="39"/>
      <c r="C131" s="107" t="s">
        <v>151</v>
      </c>
      <c r="D131" s="40"/>
      <c r="E131" s="40"/>
      <c r="F131" s="40"/>
      <c r="G131" s="40"/>
      <c r="H131" s="40"/>
      <c r="I131" s="145"/>
      <c r="J131" s="216">
        <f>BK131</f>
        <v>0</v>
      </c>
      <c r="K131" s="40"/>
      <c r="L131" s="44"/>
      <c r="M131" s="103"/>
      <c r="N131" s="217"/>
      <c r="O131" s="104"/>
      <c r="P131" s="218">
        <f>P132</f>
        <v>0</v>
      </c>
      <c r="Q131" s="104"/>
      <c r="R131" s="218">
        <f>R132</f>
        <v>206.37531299999998</v>
      </c>
      <c r="S131" s="104"/>
      <c r="T131" s="219">
        <f>T132</f>
        <v>288.86350000000004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127</v>
      </c>
      <c r="BK131" s="220">
        <f>BK132</f>
        <v>0</v>
      </c>
    </row>
    <row r="132" s="12" customFormat="1" ht="25.92" customHeight="1">
      <c r="A132" s="12"/>
      <c r="B132" s="221"/>
      <c r="C132" s="222"/>
      <c r="D132" s="223" t="s">
        <v>72</v>
      </c>
      <c r="E132" s="224" t="s">
        <v>152</v>
      </c>
      <c r="F132" s="224" t="s">
        <v>153</v>
      </c>
      <c r="G132" s="222"/>
      <c r="H132" s="222"/>
      <c r="I132" s="225"/>
      <c r="J132" s="226">
        <f>BK132</f>
        <v>0</v>
      </c>
      <c r="K132" s="222"/>
      <c r="L132" s="227"/>
      <c r="M132" s="228"/>
      <c r="N132" s="229"/>
      <c r="O132" s="229"/>
      <c r="P132" s="230">
        <f>P133+P162+P177+P215+P237+P242+P250+P268+P278+P285+P294+P330+P333+P350</f>
        <v>0</v>
      </c>
      <c r="Q132" s="229"/>
      <c r="R132" s="230">
        <f>R133+R162+R177+R215+R237+R242+R250+R268+R278+R285+R294+R330+R333+R350</f>
        <v>206.37531299999998</v>
      </c>
      <c r="S132" s="229"/>
      <c r="T132" s="231">
        <f>T133+T162+T177+T215+T237+T242+T250+T268+T278+T285+T294+T330+T333+T350</f>
        <v>288.86350000000004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2" t="s">
        <v>81</v>
      </c>
      <c r="AT132" s="233" t="s">
        <v>72</v>
      </c>
      <c r="AU132" s="233" t="s">
        <v>73</v>
      </c>
      <c r="AY132" s="232" t="s">
        <v>154</v>
      </c>
      <c r="BK132" s="234">
        <f>BK133+BK162+BK177+BK215+BK237+BK242+BK250+BK268+BK278+BK285+BK294+BK330+BK333+BK350</f>
        <v>0</v>
      </c>
    </row>
    <row r="133" s="12" customFormat="1" ht="22.8" customHeight="1">
      <c r="A133" s="12"/>
      <c r="B133" s="221"/>
      <c r="C133" s="222"/>
      <c r="D133" s="223" t="s">
        <v>72</v>
      </c>
      <c r="E133" s="235" t="s">
        <v>81</v>
      </c>
      <c r="F133" s="235" t="s">
        <v>155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SUM(P134:P161)</f>
        <v>0</v>
      </c>
      <c r="Q133" s="229"/>
      <c r="R133" s="230">
        <f>SUM(R134:R161)</f>
        <v>0.74295</v>
      </c>
      <c r="S133" s="229"/>
      <c r="T133" s="231">
        <f>SUM(T134:T161)</f>
        <v>230.405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81</v>
      </c>
      <c r="AT133" s="233" t="s">
        <v>72</v>
      </c>
      <c r="AU133" s="233" t="s">
        <v>81</v>
      </c>
      <c r="AY133" s="232" t="s">
        <v>154</v>
      </c>
      <c r="BK133" s="234">
        <f>SUM(BK134:BK161)</f>
        <v>0</v>
      </c>
    </row>
    <row r="134" s="2" customFormat="1" ht="21.75" customHeight="1">
      <c r="A134" s="38"/>
      <c r="B134" s="39"/>
      <c r="C134" s="237" t="s">
        <v>81</v>
      </c>
      <c r="D134" s="237" t="s">
        <v>156</v>
      </c>
      <c r="E134" s="238" t="s">
        <v>662</v>
      </c>
      <c r="F134" s="239" t="s">
        <v>663</v>
      </c>
      <c r="G134" s="240" t="s">
        <v>168</v>
      </c>
      <c r="H134" s="241">
        <v>20</v>
      </c>
      <c r="I134" s="242"/>
      <c r="J134" s="243">
        <f>ROUND(I134*H134,2)</f>
        <v>0</v>
      </c>
      <c r="K134" s="244"/>
      <c r="L134" s="44"/>
      <c r="M134" s="245" t="s">
        <v>1</v>
      </c>
      <c r="N134" s="246" t="s">
        <v>38</v>
      </c>
      <c r="O134" s="91"/>
      <c r="P134" s="247">
        <f>O134*H134</f>
        <v>0</v>
      </c>
      <c r="Q134" s="247">
        <v>0</v>
      </c>
      <c r="R134" s="247">
        <f>Q134*H134</f>
        <v>0</v>
      </c>
      <c r="S134" s="247">
        <v>0.255</v>
      </c>
      <c r="T134" s="248">
        <f>S134*H134</f>
        <v>5.0999999999999996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9" t="s">
        <v>160</v>
      </c>
      <c r="AT134" s="249" t="s">
        <v>156</v>
      </c>
      <c r="AU134" s="249" t="s">
        <v>83</v>
      </c>
      <c r="AY134" s="17" t="s">
        <v>154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7" t="s">
        <v>81</v>
      </c>
      <c r="BK134" s="250">
        <f>ROUND(I134*H134,2)</f>
        <v>0</v>
      </c>
      <c r="BL134" s="17" t="s">
        <v>160</v>
      </c>
      <c r="BM134" s="249" t="s">
        <v>664</v>
      </c>
    </row>
    <row r="135" s="2" customFormat="1" ht="21.75" customHeight="1">
      <c r="A135" s="38"/>
      <c r="B135" s="39"/>
      <c r="C135" s="237" t="s">
        <v>83</v>
      </c>
      <c r="D135" s="237" t="s">
        <v>156</v>
      </c>
      <c r="E135" s="238" t="s">
        <v>665</v>
      </c>
      <c r="F135" s="239" t="s">
        <v>666</v>
      </c>
      <c r="G135" s="240" t="s">
        <v>168</v>
      </c>
      <c r="H135" s="241">
        <v>5</v>
      </c>
      <c r="I135" s="242"/>
      <c r="J135" s="243">
        <f>ROUND(I135*H135,2)</f>
        <v>0</v>
      </c>
      <c r="K135" s="244"/>
      <c r="L135" s="44"/>
      <c r="M135" s="245" t="s">
        <v>1</v>
      </c>
      <c r="N135" s="246" t="s">
        <v>38</v>
      </c>
      <c r="O135" s="91"/>
      <c r="P135" s="247">
        <f>O135*H135</f>
        <v>0</v>
      </c>
      <c r="Q135" s="247">
        <v>0</v>
      </c>
      <c r="R135" s="247">
        <f>Q135*H135</f>
        <v>0</v>
      </c>
      <c r="S135" s="247">
        <v>0.625</v>
      </c>
      <c r="T135" s="248">
        <f>S135*H135</f>
        <v>3.125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9" t="s">
        <v>160</v>
      </c>
      <c r="AT135" s="249" t="s">
        <v>156</v>
      </c>
      <c r="AU135" s="249" t="s">
        <v>83</v>
      </c>
      <c r="AY135" s="17" t="s">
        <v>154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7" t="s">
        <v>81</v>
      </c>
      <c r="BK135" s="250">
        <f>ROUND(I135*H135,2)</f>
        <v>0</v>
      </c>
      <c r="BL135" s="17" t="s">
        <v>160</v>
      </c>
      <c r="BM135" s="249" t="s">
        <v>667</v>
      </c>
    </row>
    <row r="136" s="2" customFormat="1" ht="21.75" customHeight="1">
      <c r="A136" s="38"/>
      <c r="B136" s="39"/>
      <c r="C136" s="237" t="s">
        <v>165</v>
      </c>
      <c r="D136" s="237" t="s">
        <v>156</v>
      </c>
      <c r="E136" s="238" t="s">
        <v>668</v>
      </c>
      <c r="F136" s="239" t="s">
        <v>669</v>
      </c>
      <c r="G136" s="240" t="s">
        <v>168</v>
      </c>
      <c r="H136" s="241">
        <v>295</v>
      </c>
      <c r="I136" s="242"/>
      <c r="J136" s="243">
        <f>ROUND(I136*H136,2)</f>
        <v>0</v>
      </c>
      <c r="K136" s="244"/>
      <c r="L136" s="44"/>
      <c r="M136" s="245" t="s">
        <v>1</v>
      </c>
      <c r="N136" s="246" t="s">
        <v>38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0.44</v>
      </c>
      <c r="T136" s="248">
        <f>S136*H136</f>
        <v>129.80000000000001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160</v>
      </c>
      <c r="AT136" s="249" t="s">
        <v>156</v>
      </c>
      <c r="AU136" s="249" t="s">
        <v>83</v>
      </c>
      <c r="AY136" s="17" t="s">
        <v>154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7" t="s">
        <v>81</v>
      </c>
      <c r="BK136" s="250">
        <f>ROUND(I136*H136,2)</f>
        <v>0</v>
      </c>
      <c r="BL136" s="17" t="s">
        <v>160</v>
      </c>
      <c r="BM136" s="249" t="s">
        <v>670</v>
      </c>
    </row>
    <row r="137" s="13" customFormat="1">
      <c r="A137" s="13"/>
      <c r="B137" s="251"/>
      <c r="C137" s="252"/>
      <c r="D137" s="253" t="s">
        <v>189</v>
      </c>
      <c r="E137" s="254" t="s">
        <v>1</v>
      </c>
      <c r="F137" s="255" t="s">
        <v>671</v>
      </c>
      <c r="G137" s="252"/>
      <c r="H137" s="256">
        <v>295</v>
      </c>
      <c r="I137" s="257"/>
      <c r="J137" s="252"/>
      <c r="K137" s="252"/>
      <c r="L137" s="258"/>
      <c r="M137" s="259"/>
      <c r="N137" s="260"/>
      <c r="O137" s="260"/>
      <c r="P137" s="260"/>
      <c r="Q137" s="260"/>
      <c r="R137" s="260"/>
      <c r="S137" s="260"/>
      <c r="T137" s="26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2" t="s">
        <v>189</v>
      </c>
      <c r="AU137" s="262" t="s">
        <v>83</v>
      </c>
      <c r="AV137" s="13" t="s">
        <v>83</v>
      </c>
      <c r="AW137" s="13" t="s">
        <v>30</v>
      </c>
      <c r="AX137" s="13" t="s">
        <v>81</v>
      </c>
      <c r="AY137" s="262" t="s">
        <v>154</v>
      </c>
    </row>
    <row r="138" s="2" customFormat="1" ht="21.75" customHeight="1">
      <c r="A138" s="38"/>
      <c r="B138" s="39"/>
      <c r="C138" s="237" t="s">
        <v>160</v>
      </c>
      <c r="D138" s="237" t="s">
        <v>156</v>
      </c>
      <c r="E138" s="238" t="s">
        <v>672</v>
      </c>
      <c r="F138" s="239" t="s">
        <v>673</v>
      </c>
      <c r="G138" s="240" t="s">
        <v>168</v>
      </c>
      <c r="H138" s="241">
        <v>35</v>
      </c>
      <c r="I138" s="242"/>
      <c r="J138" s="243">
        <f>ROUND(I138*H138,2)</f>
        <v>0</v>
      </c>
      <c r="K138" s="244"/>
      <c r="L138" s="44"/>
      <c r="M138" s="245" t="s">
        <v>1</v>
      </c>
      <c r="N138" s="246" t="s">
        <v>38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0.625</v>
      </c>
      <c r="T138" s="248">
        <f>S138*H138</f>
        <v>21.875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160</v>
      </c>
      <c r="AT138" s="249" t="s">
        <v>156</v>
      </c>
      <c r="AU138" s="249" t="s">
        <v>83</v>
      </c>
      <c r="AY138" s="17" t="s">
        <v>154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7" t="s">
        <v>81</v>
      </c>
      <c r="BK138" s="250">
        <f>ROUND(I138*H138,2)</f>
        <v>0</v>
      </c>
      <c r="BL138" s="17" t="s">
        <v>160</v>
      </c>
      <c r="BM138" s="249" t="s">
        <v>674</v>
      </c>
    </row>
    <row r="139" s="13" customFormat="1">
      <c r="A139" s="13"/>
      <c r="B139" s="251"/>
      <c r="C139" s="252"/>
      <c r="D139" s="253" t="s">
        <v>189</v>
      </c>
      <c r="E139" s="254" t="s">
        <v>1</v>
      </c>
      <c r="F139" s="255" t="s">
        <v>675</v>
      </c>
      <c r="G139" s="252"/>
      <c r="H139" s="256">
        <v>35</v>
      </c>
      <c r="I139" s="257"/>
      <c r="J139" s="252"/>
      <c r="K139" s="252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189</v>
      </c>
      <c r="AU139" s="262" t="s">
        <v>83</v>
      </c>
      <c r="AV139" s="13" t="s">
        <v>83</v>
      </c>
      <c r="AW139" s="13" t="s">
        <v>30</v>
      </c>
      <c r="AX139" s="13" t="s">
        <v>81</v>
      </c>
      <c r="AY139" s="262" t="s">
        <v>154</v>
      </c>
    </row>
    <row r="140" s="2" customFormat="1" ht="21.75" customHeight="1">
      <c r="A140" s="38"/>
      <c r="B140" s="39"/>
      <c r="C140" s="237" t="s">
        <v>173</v>
      </c>
      <c r="D140" s="237" t="s">
        <v>156</v>
      </c>
      <c r="E140" s="238" t="s">
        <v>186</v>
      </c>
      <c r="F140" s="239" t="s">
        <v>187</v>
      </c>
      <c r="G140" s="240" t="s">
        <v>168</v>
      </c>
      <c r="H140" s="241">
        <v>255</v>
      </c>
      <c r="I140" s="242"/>
      <c r="J140" s="243">
        <f>ROUND(I140*H140,2)</f>
        <v>0</v>
      </c>
      <c r="K140" s="244"/>
      <c r="L140" s="44"/>
      <c r="M140" s="245" t="s">
        <v>1</v>
      </c>
      <c r="N140" s="246" t="s">
        <v>38</v>
      </c>
      <c r="O140" s="91"/>
      <c r="P140" s="247">
        <f>O140*H140</f>
        <v>0</v>
      </c>
      <c r="Q140" s="247">
        <v>9.0000000000000006E-05</v>
      </c>
      <c r="R140" s="247">
        <f>Q140*H140</f>
        <v>0.022950000000000002</v>
      </c>
      <c r="S140" s="247">
        <v>0.25600000000000001</v>
      </c>
      <c r="T140" s="248">
        <f>S140*H140</f>
        <v>65.280000000000001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9" t="s">
        <v>160</v>
      </c>
      <c r="AT140" s="249" t="s">
        <v>156</v>
      </c>
      <c r="AU140" s="249" t="s">
        <v>83</v>
      </c>
      <c r="AY140" s="17" t="s">
        <v>154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7" t="s">
        <v>81</v>
      </c>
      <c r="BK140" s="250">
        <f>ROUND(I140*H140,2)</f>
        <v>0</v>
      </c>
      <c r="BL140" s="17" t="s">
        <v>160</v>
      </c>
      <c r="BM140" s="249" t="s">
        <v>676</v>
      </c>
    </row>
    <row r="141" s="13" customFormat="1">
      <c r="A141" s="13"/>
      <c r="B141" s="251"/>
      <c r="C141" s="252"/>
      <c r="D141" s="253" t="s">
        <v>189</v>
      </c>
      <c r="E141" s="254" t="s">
        <v>1</v>
      </c>
      <c r="F141" s="255" t="s">
        <v>677</v>
      </c>
      <c r="G141" s="252"/>
      <c r="H141" s="256">
        <v>255</v>
      </c>
      <c r="I141" s="257"/>
      <c r="J141" s="252"/>
      <c r="K141" s="252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189</v>
      </c>
      <c r="AU141" s="262" t="s">
        <v>83</v>
      </c>
      <c r="AV141" s="13" t="s">
        <v>83</v>
      </c>
      <c r="AW141" s="13" t="s">
        <v>30</v>
      </c>
      <c r="AX141" s="13" t="s">
        <v>81</v>
      </c>
      <c r="AY141" s="262" t="s">
        <v>154</v>
      </c>
    </row>
    <row r="142" s="2" customFormat="1" ht="16.5" customHeight="1">
      <c r="A142" s="38"/>
      <c r="B142" s="39"/>
      <c r="C142" s="237" t="s">
        <v>177</v>
      </c>
      <c r="D142" s="237" t="s">
        <v>156</v>
      </c>
      <c r="E142" s="238" t="s">
        <v>198</v>
      </c>
      <c r="F142" s="239" t="s">
        <v>199</v>
      </c>
      <c r="G142" s="240" t="s">
        <v>194</v>
      </c>
      <c r="H142" s="241">
        <v>43</v>
      </c>
      <c r="I142" s="242"/>
      <c r="J142" s="243">
        <f>ROUND(I142*H142,2)</f>
        <v>0</v>
      </c>
      <c r="K142" s="244"/>
      <c r="L142" s="44"/>
      <c r="M142" s="245" t="s">
        <v>1</v>
      </c>
      <c r="N142" s="246" t="s">
        <v>38</v>
      </c>
      <c r="O142" s="91"/>
      <c r="P142" s="247">
        <f>O142*H142</f>
        <v>0</v>
      </c>
      <c r="Q142" s="247">
        <v>0</v>
      </c>
      <c r="R142" s="247">
        <f>Q142*H142</f>
        <v>0</v>
      </c>
      <c r="S142" s="247">
        <v>0.11500000000000001</v>
      </c>
      <c r="T142" s="248">
        <f>S142*H142</f>
        <v>4.9450000000000003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160</v>
      </c>
      <c r="AT142" s="249" t="s">
        <v>156</v>
      </c>
      <c r="AU142" s="249" t="s">
        <v>83</v>
      </c>
      <c r="AY142" s="17" t="s">
        <v>154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7" t="s">
        <v>81</v>
      </c>
      <c r="BK142" s="250">
        <f>ROUND(I142*H142,2)</f>
        <v>0</v>
      </c>
      <c r="BL142" s="17" t="s">
        <v>160</v>
      </c>
      <c r="BM142" s="249" t="s">
        <v>678</v>
      </c>
    </row>
    <row r="143" s="13" customFormat="1">
      <c r="A143" s="13"/>
      <c r="B143" s="251"/>
      <c r="C143" s="252"/>
      <c r="D143" s="253" t="s">
        <v>189</v>
      </c>
      <c r="E143" s="254" t="s">
        <v>1</v>
      </c>
      <c r="F143" s="255" t="s">
        <v>679</v>
      </c>
      <c r="G143" s="252"/>
      <c r="H143" s="256">
        <v>43</v>
      </c>
      <c r="I143" s="257"/>
      <c r="J143" s="252"/>
      <c r="K143" s="252"/>
      <c r="L143" s="258"/>
      <c r="M143" s="259"/>
      <c r="N143" s="260"/>
      <c r="O143" s="260"/>
      <c r="P143" s="260"/>
      <c r="Q143" s="260"/>
      <c r="R143" s="260"/>
      <c r="S143" s="260"/>
      <c r="T143" s="26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2" t="s">
        <v>189</v>
      </c>
      <c r="AU143" s="262" t="s">
        <v>83</v>
      </c>
      <c r="AV143" s="13" t="s">
        <v>83</v>
      </c>
      <c r="AW143" s="13" t="s">
        <v>30</v>
      </c>
      <c r="AX143" s="13" t="s">
        <v>81</v>
      </c>
      <c r="AY143" s="262" t="s">
        <v>154</v>
      </c>
    </row>
    <row r="144" s="2" customFormat="1" ht="16.5" customHeight="1">
      <c r="A144" s="38"/>
      <c r="B144" s="39"/>
      <c r="C144" s="237" t="s">
        <v>181</v>
      </c>
      <c r="D144" s="237" t="s">
        <v>156</v>
      </c>
      <c r="E144" s="238" t="s">
        <v>202</v>
      </c>
      <c r="F144" s="239" t="s">
        <v>203</v>
      </c>
      <c r="G144" s="240" t="s">
        <v>194</v>
      </c>
      <c r="H144" s="241">
        <v>7</v>
      </c>
      <c r="I144" s="242"/>
      <c r="J144" s="243">
        <f>ROUND(I144*H144,2)</f>
        <v>0</v>
      </c>
      <c r="K144" s="244"/>
      <c r="L144" s="44"/>
      <c r="M144" s="245" t="s">
        <v>1</v>
      </c>
      <c r="N144" s="246" t="s">
        <v>38</v>
      </c>
      <c r="O144" s="91"/>
      <c r="P144" s="247">
        <f>O144*H144</f>
        <v>0</v>
      </c>
      <c r="Q144" s="247">
        <v>0</v>
      </c>
      <c r="R144" s="247">
        <f>Q144*H144</f>
        <v>0</v>
      </c>
      <c r="S144" s="247">
        <v>0.040000000000000001</v>
      </c>
      <c r="T144" s="248">
        <f>S144*H144</f>
        <v>0.28000000000000003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9" t="s">
        <v>160</v>
      </c>
      <c r="AT144" s="249" t="s">
        <v>156</v>
      </c>
      <c r="AU144" s="249" t="s">
        <v>83</v>
      </c>
      <c r="AY144" s="17" t="s">
        <v>154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7" t="s">
        <v>81</v>
      </c>
      <c r="BK144" s="250">
        <f>ROUND(I144*H144,2)</f>
        <v>0</v>
      </c>
      <c r="BL144" s="17" t="s">
        <v>160</v>
      </c>
      <c r="BM144" s="249" t="s">
        <v>680</v>
      </c>
    </row>
    <row r="145" s="2" customFormat="1" ht="33" customHeight="1">
      <c r="A145" s="38"/>
      <c r="B145" s="39"/>
      <c r="C145" s="237" t="s">
        <v>185</v>
      </c>
      <c r="D145" s="237" t="s">
        <v>156</v>
      </c>
      <c r="E145" s="238" t="s">
        <v>207</v>
      </c>
      <c r="F145" s="239" t="s">
        <v>208</v>
      </c>
      <c r="G145" s="240" t="s">
        <v>209</v>
      </c>
      <c r="H145" s="241">
        <v>196</v>
      </c>
      <c r="I145" s="242"/>
      <c r="J145" s="243">
        <f>ROUND(I145*H145,2)</f>
        <v>0</v>
      </c>
      <c r="K145" s="244"/>
      <c r="L145" s="44"/>
      <c r="M145" s="245" t="s">
        <v>1</v>
      </c>
      <c r="N145" s="246" t="s">
        <v>38</v>
      </c>
      <c r="O145" s="91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9" t="s">
        <v>160</v>
      </c>
      <c r="AT145" s="249" t="s">
        <v>156</v>
      </c>
      <c r="AU145" s="249" t="s">
        <v>83</v>
      </c>
      <c r="AY145" s="17" t="s">
        <v>154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7" t="s">
        <v>81</v>
      </c>
      <c r="BK145" s="250">
        <f>ROUND(I145*H145,2)</f>
        <v>0</v>
      </c>
      <c r="BL145" s="17" t="s">
        <v>160</v>
      </c>
      <c r="BM145" s="249" t="s">
        <v>681</v>
      </c>
    </row>
    <row r="146" s="13" customFormat="1">
      <c r="A146" s="13"/>
      <c r="B146" s="251"/>
      <c r="C146" s="252"/>
      <c r="D146" s="253" t="s">
        <v>189</v>
      </c>
      <c r="E146" s="254" t="s">
        <v>110</v>
      </c>
      <c r="F146" s="255" t="s">
        <v>682</v>
      </c>
      <c r="G146" s="252"/>
      <c r="H146" s="256">
        <v>196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189</v>
      </c>
      <c r="AU146" s="262" t="s">
        <v>83</v>
      </c>
      <c r="AV146" s="13" t="s">
        <v>83</v>
      </c>
      <c r="AW146" s="13" t="s">
        <v>30</v>
      </c>
      <c r="AX146" s="13" t="s">
        <v>81</v>
      </c>
      <c r="AY146" s="262" t="s">
        <v>154</v>
      </c>
    </row>
    <row r="147" s="2" customFormat="1" ht="21.75" customHeight="1">
      <c r="A147" s="38"/>
      <c r="B147" s="39"/>
      <c r="C147" s="237" t="s">
        <v>191</v>
      </c>
      <c r="D147" s="237" t="s">
        <v>156</v>
      </c>
      <c r="E147" s="238" t="s">
        <v>683</v>
      </c>
      <c r="F147" s="239" t="s">
        <v>684</v>
      </c>
      <c r="G147" s="240" t="s">
        <v>194</v>
      </c>
      <c r="H147" s="241">
        <v>18</v>
      </c>
      <c r="I147" s="242"/>
      <c r="J147" s="243">
        <f>ROUND(I147*H147,2)</f>
        <v>0</v>
      </c>
      <c r="K147" s="244"/>
      <c r="L147" s="44"/>
      <c r="M147" s="245" t="s">
        <v>1</v>
      </c>
      <c r="N147" s="246" t="s">
        <v>38</v>
      </c>
      <c r="O147" s="91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9" t="s">
        <v>160</v>
      </c>
      <c r="AT147" s="249" t="s">
        <v>156</v>
      </c>
      <c r="AU147" s="249" t="s">
        <v>83</v>
      </c>
      <c r="AY147" s="17" t="s">
        <v>154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7" t="s">
        <v>81</v>
      </c>
      <c r="BK147" s="250">
        <f>ROUND(I147*H147,2)</f>
        <v>0</v>
      </c>
      <c r="BL147" s="17" t="s">
        <v>160</v>
      </c>
      <c r="BM147" s="249" t="s">
        <v>685</v>
      </c>
    </row>
    <row r="148" s="2" customFormat="1" ht="21.75" customHeight="1">
      <c r="A148" s="38"/>
      <c r="B148" s="39"/>
      <c r="C148" s="237" t="s">
        <v>197</v>
      </c>
      <c r="D148" s="237" t="s">
        <v>156</v>
      </c>
      <c r="E148" s="238" t="s">
        <v>213</v>
      </c>
      <c r="F148" s="239" t="s">
        <v>214</v>
      </c>
      <c r="G148" s="240" t="s">
        <v>209</v>
      </c>
      <c r="H148" s="241">
        <v>27.899999999999999</v>
      </c>
      <c r="I148" s="242"/>
      <c r="J148" s="243">
        <f>ROUND(I148*H148,2)</f>
        <v>0</v>
      </c>
      <c r="K148" s="244"/>
      <c r="L148" s="44"/>
      <c r="M148" s="245" t="s">
        <v>1</v>
      </c>
      <c r="N148" s="246" t="s">
        <v>38</v>
      </c>
      <c r="O148" s="91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9" t="s">
        <v>160</v>
      </c>
      <c r="AT148" s="249" t="s">
        <v>156</v>
      </c>
      <c r="AU148" s="249" t="s">
        <v>83</v>
      </c>
      <c r="AY148" s="17" t="s">
        <v>154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7" t="s">
        <v>81</v>
      </c>
      <c r="BK148" s="250">
        <f>ROUND(I148*H148,2)</f>
        <v>0</v>
      </c>
      <c r="BL148" s="17" t="s">
        <v>160</v>
      </c>
      <c r="BM148" s="249" t="s">
        <v>686</v>
      </c>
    </row>
    <row r="149" s="13" customFormat="1">
      <c r="A149" s="13"/>
      <c r="B149" s="251"/>
      <c r="C149" s="252"/>
      <c r="D149" s="253" t="s">
        <v>189</v>
      </c>
      <c r="E149" s="254" t="s">
        <v>100</v>
      </c>
      <c r="F149" s="255" t="s">
        <v>687</v>
      </c>
      <c r="G149" s="252"/>
      <c r="H149" s="256">
        <v>27.899999999999999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189</v>
      </c>
      <c r="AU149" s="262" t="s">
        <v>83</v>
      </c>
      <c r="AV149" s="13" t="s">
        <v>83</v>
      </c>
      <c r="AW149" s="13" t="s">
        <v>30</v>
      </c>
      <c r="AX149" s="13" t="s">
        <v>81</v>
      </c>
      <c r="AY149" s="262" t="s">
        <v>154</v>
      </c>
    </row>
    <row r="150" s="2" customFormat="1" ht="21.75" customHeight="1">
      <c r="A150" s="38"/>
      <c r="B150" s="39"/>
      <c r="C150" s="237" t="s">
        <v>201</v>
      </c>
      <c r="D150" s="237" t="s">
        <v>156</v>
      </c>
      <c r="E150" s="238" t="s">
        <v>242</v>
      </c>
      <c r="F150" s="239" t="s">
        <v>243</v>
      </c>
      <c r="G150" s="240" t="s">
        <v>209</v>
      </c>
      <c r="H150" s="241">
        <v>223.90000000000001</v>
      </c>
      <c r="I150" s="242"/>
      <c r="J150" s="243">
        <f>ROUND(I150*H150,2)</f>
        <v>0</v>
      </c>
      <c r="K150" s="244"/>
      <c r="L150" s="44"/>
      <c r="M150" s="245" t="s">
        <v>1</v>
      </c>
      <c r="N150" s="246" t="s">
        <v>38</v>
      </c>
      <c r="O150" s="91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9" t="s">
        <v>160</v>
      </c>
      <c r="AT150" s="249" t="s">
        <v>156</v>
      </c>
      <c r="AU150" s="249" t="s">
        <v>83</v>
      </c>
      <c r="AY150" s="17" t="s">
        <v>154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7" t="s">
        <v>81</v>
      </c>
      <c r="BK150" s="250">
        <f>ROUND(I150*H150,2)</f>
        <v>0</v>
      </c>
      <c r="BL150" s="17" t="s">
        <v>160</v>
      </c>
      <c r="BM150" s="249" t="s">
        <v>688</v>
      </c>
    </row>
    <row r="151" s="13" customFormat="1">
      <c r="A151" s="13"/>
      <c r="B151" s="251"/>
      <c r="C151" s="252"/>
      <c r="D151" s="253" t="s">
        <v>189</v>
      </c>
      <c r="E151" s="254" t="s">
        <v>1</v>
      </c>
      <c r="F151" s="255" t="s">
        <v>245</v>
      </c>
      <c r="G151" s="252"/>
      <c r="H151" s="256">
        <v>223.90000000000001</v>
      </c>
      <c r="I151" s="257"/>
      <c r="J151" s="252"/>
      <c r="K151" s="252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189</v>
      </c>
      <c r="AU151" s="262" t="s">
        <v>83</v>
      </c>
      <c r="AV151" s="13" t="s">
        <v>83</v>
      </c>
      <c r="AW151" s="13" t="s">
        <v>30</v>
      </c>
      <c r="AX151" s="13" t="s">
        <v>81</v>
      </c>
      <c r="AY151" s="262" t="s">
        <v>154</v>
      </c>
    </row>
    <row r="152" s="2" customFormat="1" ht="21.75" customHeight="1">
      <c r="A152" s="38"/>
      <c r="B152" s="39"/>
      <c r="C152" s="237" t="s">
        <v>206</v>
      </c>
      <c r="D152" s="237" t="s">
        <v>156</v>
      </c>
      <c r="E152" s="238" t="s">
        <v>246</v>
      </c>
      <c r="F152" s="239" t="s">
        <v>247</v>
      </c>
      <c r="G152" s="240" t="s">
        <v>248</v>
      </c>
      <c r="H152" s="241">
        <v>403.01999999999998</v>
      </c>
      <c r="I152" s="242"/>
      <c r="J152" s="243">
        <f>ROUND(I152*H152,2)</f>
        <v>0</v>
      </c>
      <c r="K152" s="244"/>
      <c r="L152" s="44"/>
      <c r="M152" s="245" t="s">
        <v>1</v>
      </c>
      <c r="N152" s="246" t="s">
        <v>38</v>
      </c>
      <c r="O152" s="91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9" t="s">
        <v>160</v>
      </c>
      <c r="AT152" s="249" t="s">
        <v>156</v>
      </c>
      <c r="AU152" s="249" t="s">
        <v>83</v>
      </c>
      <c r="AY152" s="17" t="s">
        <v>154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7" t="s">
        <v>81</v>
      </c>
      <c r="BK152" s="250">
        <f>ROUND(I152*H152,2)</f>
        <v>0</v>
      </c>
      <c r="BL152" s="17" t="s">
        <v>160</v>
      </c>
      <c r="BM152" s="249" t="s">
        <v>689</v>
      </c>
    </row>
    <row r="153" s="13" customFormat="1">
      <c r="A153" s="13"/>
      <c r="B153" s="251"/>
      <c r="C153" s="252"/>
      <c r="D153" s="253" t="s">
        <v>189</v>
      </c>
      <c r="E153" s="254" t="s">
        <v>1</v>
      </c>
      <c r="F153" s="255" t="s">
        <v>250</v>
      </c>
      <c r="G153" s="252"/>
      <c r="H153" s="256">
        <v>403.01999999999998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189</v>
      </c>
      <c r="AU153" s="262" t="s">
        <v>83</v>
      </c>
      <c r="AV153" s="13" t="s">
        <v>83</v>
      </c>
      <c r="AW153" s="13" t="s">
        <v>30</v>
      </c>
      <c r="AX153" s="13" t="s">
        <v>81</v>
      </c>
      <c r="AY153" s="262" t="s">
        <v>154</v>
      </c>
    </row>
    <row r="154" s="2" customFormat="1" ht="21.75" customHeight="1">
      <c r="A154" s="38"/>
      <c r="B154" s="39"/>
      <c r="C154" s="237" t="s">
        <v>212</v>
      </c>
      <c r="D154" s="237" t="s">
        <v>156</v>
      </c>
      <c r="E154" s="238" t="s">
        <v>252</v>
      </c>
      <c r="F154" s="239" t="s">
        <v>253</v>
      </c>
      <c r="G154" s="240" t="s">
        <v>209</v>
      </c>
      <c r="H154" s="241">
        <v>1.6200000000000001</v>
      </c>
      <c r="I154" s="242"/>
      <c r="J154" s="243">
        <f>ROUND(I154*H154,2)</f>
        <v>0</v>
      </c>
      <c r="K154" s="244"/>
      <c r="L154" s="44"/>
      <c r="M154" s="245" t="s">
        <v>1</v>
      </c>
      <c r="N154" s="246" t="s">
        <v>38</v>
      </c>
      <c r="O154" s="91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9" t="s">
        <v>160</v>
      </c>
      <c r="AT154" s="249" t="s">
        <v>156</v>
      </c>
      <c r="AU154" s="249" t="s">
        <v>83</v>
      </c>
      <c r="AY154" s="17" t="s">
        <v>154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7" t="s">
        <v>81</v>
      </c>
      <c r="BK154" s="250">
        <f>ROUND(I154*H154,2)</f>
        <v>0</v>
      </c>
      <c r="BL154" s="17" t="s">
        <v>160</v>
      </c>
      <c r="BM154" s="249" t="s">
        <v>690</v>
      </c>
    </row>
    <row r="155" s="13" customFormat="1">
      <c r="A155" s="13"/>
      <c r="B155" s="251"/>
      <c r="C155" s="252"/>
      <c r="D155" s="253" t="s">
        <v>189</v>
      </c>
      <c r="E155" s="254" t="s">
        <v>1</v>
      </c>
      <c r="F155" s="255" t="s">
        <v>691</v>
      </c>
      <c r="G155" s="252"/>
      <c r="H155" s="256">
        <v>1.6200000000000001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189</v>
      </c>
      <c r="AU155" s="262" t="s">
        <v>83</v>
      </c>
      <c r="AV155" s="13" t="s">
        <v>83</v>
      </c>
      <c r="AW155" s="13" t="s">
        <v>30</v>
      </c>
      <c r="AX155" s="13" t="s">
        <v>81</v>
      </c>
      <c r="AY155" s="262" t="s">
        <v>154</v>
      </c>
    </row>
    <row r="156" s="2" customFormat="1" ht="21.75" customHeight="1">
      <c r="A156" s="38"/>
      <c r="B156" s="39"/>
      <c r="C156" s="237" t="s">
        <v>217</v>
      </c>
      <c r="D156" s="237" t="s">
        <v>156</v>
      </c>
      <c r="E156" s="238" t="s">
        <v>257</v>
      </c>
      <c r="F156" s="239" t="s">
        <v>258</v>
      </c>
      <c r="G156" s="240" t="s">
        <v>209</v>
      </c>
      <c r="H156" s="241">
        <v>0.35999999999999999</v>
      </c>
      <c r="I156" s="242"/>
      <c r="J156" s="243">
        <f>ROUND(I156*H156,2)</f>
        <v>0</v>
      </c>
      <c r="K156" s="244"/>
      <c r="L156" s="44"/>
      <c r="M156" s="245" t="s">
        <v>1</v>
      </c>
      <c r="N156" s="246" t="s">
        <v>38</v>
      </c>
      <c r="O156" s="91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9" t="s">
        <v>160</v>
      </c>
      <c r="AT156" s="249" t="s">
        <v>156</v>
      </c>
      <c r="AU156" s="249" t="s">
        <v>83</v>
      </c>
      <c r="AY156" s="17" t="s">
        <v>154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7" t="s">
        <v>81</v>
      </c>
      <c r="BK156" s="250">
        <f>ROUND(I156*H156,2)</f>
        <v>0</v>
      </c>
      <c r="BL156" s="17" t="s">
        <v>160</v>
      </c>
      <c r="BM156" s="249" t="s">
        <v>692</v>
      </c>
    </row>
    <row r="157" s="13" customFormat="1">
      <c r="A157" s="13"/>
      <c r="B157" s="251"/>
      <c r="C157" s="252"/>
      <c r="D157" s="253" t="s">
        <v>189</v>
      </c>
      <c r="E157" s="254" t="s">
        <v>1</v>
      </c>
      <c r="F157" s="255" t="s">
        <v>693</v>
      </c>
      <c r="G157" s="252"/>
      <c r="H157" s="256">
        <v>0.35999999999999999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189</v>
      </c>
      <c r="AU157" s="262" t="s">
        <v>83</v>
      </c>
      <c r="AV157" s="13" t="s">
        <v>83</v>
      </c>
      <c r="AW157" s="13" t="s">
        <v>30</v>
      </c>
      <c r="AX157" s="13" t="s">
        <v>81</v>
      </c>
      <c r="AY157" s="262" t="s">
        <v>154</v>
      </c>
    </row>
    <row r="158" s="2" customFormat="1" ht="16.5" customHeight="1">
      <c r="A158" s="38"/>
      <c r="B158" s="39"/>
      <c r="C158" s="263" t="s">
        <v>8</v>
      </c>
      <c r="D158" s="263" t="s">
        <v>262</v>
      </c>
      <c r="E158" s="264" t="s">
        <v>263</v>
      </c>
      <c r="F158" s="265" t="s">
        <v>264</v>
      </c>
      <c r="G158" s="266" t="s">
        <v>248</v>
      </c>
      <c r="H158" s="267">
        <v>0.71999999999999997</v>
      </c>
      <c r="I158" s="268"/>
      <c r="J158" s="269">
        <f>ROUND(I158*H158,2)</f>
        <v>0</v>
      </c>
      <c r="K158" s="270"/>
      <c r="L158" s="271"/>
      <c r="M158" s="272" t="s">
        <v>1</v>
      </c>
      <c r="N158" s="273" t="s">
        <v>38</v>
      </c>
      <c r="O158" s="91"/>
      <c r="P158" s="247">
        <f>O158*H158</f>
        <v>0</v>
      </c>
      <c r="Q158" s="247">
        <v>1</v>
      </c>
      <c r="R158" s="247">
        <f>Q158*H158</f>
        <v>0.71999999999999997</v>
      </c>
      <c r="S158" s="247">
        <v>0</v>
      </c>
      <c r="T158" s="24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9" t="s">
        <v>185</v>
      </c>
      <c r="AT158" s="249" t="s">
        <v>262</v>
      </c>
      <c r="AU158" s="249" t="s">
        <v>83</v>
      </c>
      <c r="AY158" s="17" t="s">
        <v>154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7" t="s">
        <v>81</v>
      </c>
      <c r="BK158" s="250">
        <f>ROUND(I158*H158,2)</f>
        <v>0</v>
      </c>
      <c r="BL158" s="17" t="s">
        <v>160</v>
      </c>
      <c r="BM158" s="249" t="s">
        <v>694</v>
      </c>
    </row>
    <row r="159" s="13" customFormat="1">
      <c r="A159" s="13"/>
      <c r="B159" s="251"/>
      <c r="C159" s="252"/>
      <c r="D159" s="253" t="s">
        <v>189</v>
      </c>
      <c r="E159" s="252"/>
      <c r="F159" s="255" t="s">
        <v>695</v>
      </c>
      <c r="G159" s="252"/>
      <c r="H159" s="256">
        <v>0.71999999999999997</v>
      </c>
      <c r="I159" s="257"/>
      <c r="J159" s="252"/>
      <c r="K159" s="252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189</v>
      </c>
      <c r="AU159" s="262" t="s">
        <v>83</v>
      </c>
      <c r="AV159" s="13" t="s">
        <v>83</v>
      </c>
      <c r="AW159" s="13" t="s">
        <v>4</v>
      </c>
      <c r="AX159" s="13" t="s">
        <v>81</v>
      </c>
      <c r="AY159" s="262" t="s">
        <v>154</v>
      </c>
    </row>
    <row r="160" s="2" customFormat="1" ht="21.75" customHeight="1">
      <c r="A160" s="38"/>
      <c r="B160" s="39"/>
      <c r="C160" s="237" t="s">
        <v>224</v>
      </c>
      <c r="D160" s="237" t="s">
        <v>156</v>
      </c>
      <c r="E160" s="238" t="s">
        <v>268</v>
      </c>
      <c r="F160" s="239" t="s">
        <v>269</v>
      </c>
      <c r="G160" s="240" t="s">
        <v>168</v>
      </c>
      <c r="H160" s="241">
        <v>400</v>
      </c>
      <c r="I160" s="242"/>
      <c r="J160" s="243">
        <f>ROUND(I160*H160,2)</f>
        <v>0</v>
      </c>
      <c r="K160" s="244"/>
      <c r="L160" s="44"/>
      <c r="M160" s="245" t="s">
        <v>1</v>
      </c>
      <c r="N160" s="246" t="s">
        <v>38</v>
      </c>
      <c r="O160" s="91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9" t="s">
        <v>160</v>
      </c>
      <c r="AT160" s="249" t="s">
        <v>156</v>
      </c>
      <c r="AU160" s="249" t="s">
        <v>83</v>
      </c>
      <c r="AY160" s="17" t="s">
        <v>154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7" t="s">
        <v>81</v>
      </c>
      <c r="BK160" s="250">
        <f>ROUND(I160*H160,2)</f>
        <v>0</v>
      </c>
      <c r="BL160" s="17" t="s">
        <v>160</v>
      </c>
      <c r="BM160" s="249" t="s">
        <v>696</v>
      </c>
    </row>
    <row r="161" s="13" customFormat="1">
      <c r="A161" s="13"/>
      <c r="B161" s="251"/>
      <c r="C161" s="252"/>
      <c r="D161" s="253" t="s">
        <v>189</v>
      </c>
      <c r="E161" s="254" t="s">
        <v>1</v>
      </c>
      <c r="F161" s="255" t="s">
        <v>697</v>
      </c>
      <c r="G161" s="252"/>
      <c r="H161" s="256">
        <v>400</v>
      </c>
      <c r="I161" s="257"/>
      <c r="J161" s="252"/>
      <c r="K161" s="252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189</v>
      </c>
      <c r="AU161" s="262" t="s">
        <v>83</v>
      </c>
      <c r="AV161" s="13" t="s">
        <v>83</v>
      </c>
      <c r="AW161" s="13" t="s">
        <v>30</v>
      </c>
      <c r="AX161" s="13" t="s">
        <v>81</v>
      </c>
      <c r="AY161" s="262" t="s">
        <v>154</v>
      </c>
    </row>
    <row r="162" s="12" customFormat="1" ht="22.8" customHeight="1">
      <c r="A162" s="12"/>
      <c r="B162" s="221"/>
      <c r="C162" s="222"/>
      <c r="D162" s="223" t="s">
        <v>72</v>
      </c>
      <c r="E162" s="235" t="s">
        <v>272</v>
      </c>
      <c r="F162" s="235" t="s">
        <v>273</v>
      </c>
      <c r="G162" s="222"/>
      <c r="H162" s="222"/>
      <c r="I162" s="225"/>
      <c r="J162" s="236">
        <f>BK162</f>
        <v>0</v>
      </c>
      <c r="K162" s="222"/>
      <c r="L162" s="227"/>
      <c r="M162" s="228"/>
      <c r="N162" s="229"/>
      <c r="O162" s="229"/>
      <c r="P162" s="230">
        <f>SUM(P163:P176)</f>
        <v>0</v>
      </c>
      <c r="Q162" s="229"/>
      <c r="R162" s="230">
        <f>SUM(R163:R176)</f>
        <v>0.21598500000000001</v>
      </c>
      <c r="S162" s="229"/>
      <c r="T162" s="231">
        <f>SUM(T163:T176)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2" t="s">
        <v>81</v>
      </c>
      <c r="AT162" s="233" t="s">
        <v>72</v>
      </c>
      <c r="AU162" s="233" t="s">
        <v>81</v>
      </c>
      <c r="AY162" s="232" t="s">
        <v>154</v>
      </c>
      <c r="BK162" s="234">
        <f>SUM(BK163:BK176)</f>
        <v>0</v>
      </c>
    </row>
    <row r="163" s="2" customFormat="1" ht="33" customHeight="1">
      <c r="A163" s="38"/>
      <c r="B163" s="39"/>
      <c r="C163" s="237" t="s">
        <v>228</v>
      </c>
      <c r="D163" s="237" t="s">
        <v>156</v>
      </c>
      <c r="E163" s="238" t="s">
        <v>207</v>
      </c>
      <c r="F163" s="239" t="s">
        <v>208</v>
      </c>
      <c r="G163" s="240" t="s">
        <v>209</v>
      </c>
      <c r="H163" s="241">
        <v>115.5</v>
      </c>
      <c r="I163" s="242"/>
      <c r="J163" s="243">
        <f>ROUND(I163*H163,2)</f>
        <v>0</v>
      </c>
      <c r="K163" s="244"/>
      <c r="L163" s="44"/>
      <c r="M163" s="245" t="s">
        <v>1</v>
      </c>
      <c r="N163" s="246" t="s">
        <v>38</v>
      </c>
      <c r="O163" s="91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9" t="s">
        <v>160</v>
      </c>
      <c r="AT163" s="249" t="s">
        <v>156</v>
      </c>
      <c r="AU163" s="249" t="s">
        <v>83</v>
      </c>
      <c r="AY163" s="17" t="s">
        <v>154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7" t="s">
        <v>81</v>
      </c>
      <c r="BK163" s="250">
        <f>ROUND(I163*H163,2)</f>
        <v>0</v>
      </c>
      <c r="BL163" s="17" t="s">
        <v>160</v>
      </c>
      <c r="BM163" s="249" t="s">
        <v>698</v>
      </c>
    </row>
    <row r="164" s="13" customFormat="1">
      <c r="A164" s="13"/>
      <c r="B164" s="251"/>
      <c r="C164" s="252"/>
      <c r="D164" s="253" t="s">
        <v>189</v>
      </c>
      <c r="E164" s="254" t="s">
        <v>1</v>
      </c>
      <c r="F164" s="255" t="s">
        <v>276</v>
      </c>
      <c r="G164" s="252"/>
      <c r="H164" s="256">
        <v>115.5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189</v>
      </c>
      <c r="AU164" s="262" t="s">
        <v>83</v>
      </c>
      <c r="AV164" s="13" t="s">
        <v>83</v>
      </c>
      <c r="AW164" s="13" t="s">
        <v>30</v>
      </c>
      <c r="AX164" s="13" t="s">
        <v>81</v>
      </c>
      <c r="AY164" s="262" t="s">
        <v>154</v>
      </c>
    </row>
    <row r="165" s="2" customFormat="1" ht="21.75" customHeight="1">
      <c r="A165" s="38"/>
      <c r="B165" s="39"/>
      <c r="C165" s="237" t="s">
        <v>233</v>
      </c>
      <c r="D165" s="237" t="s">
        <v>156</v>
      </c>
      <c r="E165" s="238" t="s">
        <v>242</v>
      </c>
      <c r="F165" s="239" t="s">
        <v>243</v>
      </c>
      <c r="G165" s="240" t="s">
        <v>209</v>
      </c>
      <c r="H165" s="241">
        <v>115.5</v>
      </c>
      <c r="I165" s="242"/>
      <c r="J165" s="243">
        <f>ROUND(I165*H165,2)</f>
        <v>0</v>
      </c>
      <c r="K165" s="244"/>
      <c r="L165" s="44"/>
      <c r="M165" s="245" t="s">
        <v>1</v>
      </c>
      <c r="N165" s="246" t="s">
        <v>38</v>
      </c>
      <c r="O165" s="91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9" t="s">
        <v>160</v>
      </c>
      <c r="AT165" s="249" t="s">
        <v>156</v>
      </c>
      <c r="AU165" s="249" t="s">
        <v>83</v>
      </c>
      <c r="AY165" s="17" t="s">
        <v>154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7" t="s">
        <v>81</v>
      </c>
      <c r="BK165" s="250">
        <f>ROUND(I165*H165,2)</f>
        <v>0</v>
      </c>
      <c r="BL165" s="17" t="s">
        <v>160</v>
      </c>
      <c r="BM165" s="249" t="s">
        <v>699</v>
      </c>
    </row>
    <row r="166" s="13" customFormat="1">
      <c r="A166" s="13"/>
      <c r="B166" s="251"/>
      <c r="C166" s="252"/>
      <c r="D166" s="253" t="s">
        <v>189</v>
      </c>
      <c r="E166" s="254" t="s">
        <v>1</v>
      </c>
      <c r="F166" s="255" t="s">
        <v>276</v>
      </c>
      <c r="G166" s="252"/>
      <c r="H166" s="256">
        <v>115.5</v>
      </c>
      <c r="I166" s="257"/>
      <c r="J166" s="252"/>
      <c r="K166" s="252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189</v>
      </c>
      <c r="AU166" s="262" t="s">
        <v>83</v>
      </c>
      <c r="AV166" s="13" t="s">
        <v>83</v>
      </c>
      <c r="AW166" s="13" t="s">
        <v>30</v>
      </c>
      <c r="AX166" s="13" t="s">
        <v>81</v>
      </c>
      <c r="AY166" s="262" t="s">
        <v>154</v>
      </c>
    </row>
    <row r="167" s="2" customFormat="1" ht="21.75" customHeight="1">
      <c r="A167" s="38"/>
      <c r="B167" s="39"/>
      <c r="C167" s="237" t="s">
        <v>237</v>
      </c>
      <c r="D167" s="237" t="s">
        <v>156</v>
      </c>
      <c r="E167" s="238" t="s">
        <v>246</v>
      </c>
      <c r="F167" s="239" t="s">
        <v>247</v>
      </c>
      <c r="G167" s="240" t="s">
        <v>248</v>
      </c>
      <c r="H167" s="241">
        <v>207.90000000000001</v>
      </c>
      <c r="I167" s="242"/>
      <c r="J167" s="243">
        <f>ROUND(I167*H167,2)</f>
        <v>0</v>
      </c>
      <c r="K167" s="244"/>
      <c r="L167" s="44"/>
      <c r="M167" s="245" t="s">
        <v>1</v>
      </c>
      <c r="N167" s="246" t="s">
        <v>38</v>
      </c>
      <c r="O167" s="91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9" t="s">
        <v>160</v>
      </c>
      <c r="AT167" s="249" t="s">
        <v>156</v>
      </c>
      <c r="AU167" s="249" t="s">
        <v>83</v>
      </c>
      <c r="AY167" s="17" t="s">
        <v>154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7" t="s">
        <v>81</v>
      </c>
      <c r="BK167" s="250">
        <f>ROUND(I167*H167,2)</f>
        <v>0</v>
      </c>
      <c r="BL167" s="17" t="s">
        <v>160</v>
      </c>
      <c r="BM167" s="249" t="s">
        <v>700</v>
      </c>
    </row>
    <row r="168" s="13" customFormat="1">
      <c r="A168" s="13"/>
      <c r="B168" s="251"/>
      <c r="C168" s="252"/>
      <c r="D168" s="253" t="s">
        <v>189</v>
      </c>
      <c r="E168" s="254" t="s">
        <v>1</v>
      </c>
      <c r="F168" s="255" t="s">
        <v>281</v>
      </c>
      <c r="G168" s="252"/>
      <c r="H168" s="256">
        <v>207.90000000000001</v>
      </c>
      <c r="I168" s="257"/>
      <c r="J168" s="252"/>
      <c r="K168" s="252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189</v>
      </c>
      <c r="AU168" s="262" t="s">
        <v>83</v>
      </c>
      <c r="AV168" s="13" t="s">
        <v>83</v>
      </c>
      <c r="AW168" s="13" t="s">
        <v>30</v>
      </c>
      <c r="AX168" s="13" t="s">
        <v>81</v>
      </c>
      <c r="AY168" s="262" t="s">
        <v>154</v>
      </c>
    </row>
    <row r="169" s="2" customFormat="1" ht="21.75" customHeight="1">
      <c r="A169" s="38"/>
      <c r="B169" s="39"/>
      <c r="C169" s="237" t="s">
        <v>241</v>
      </c>
      <c r="D169" s="237" t="s">
        <v>156</v>
      </c>
      <c r="E169" s="238" t="s">
        <v>268</v>
      </c>
      <c r="F169" s="239" t="s">
        <v>269</v>
      </c>
      <c r="G169" s="240" t="s">
        <v>168</v>
      </c>
      <c r="H169" s="241">
        <v>385</v>
      </c>
      <c r="I169" s="242"/>
      <c r="J169" s="243">
        <f>ROUND(I169*H169,2)</f>
        <v>0</v>
      </c>
      <c r="K169" s="244"/>
      <c r="L169" s="44"/>
      <c r="M169" s="245" t="s">
        <v>1</v>
      </c>
      <c r="N169" s="246" t="s">
        <v>38</v>
      </c>
      <c r="O169" s="91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9" t="s">
        <v>160</v>
      </c>
      <c r="AT169" s="249" t="s">
        <v>156</v>
      </c>
      <c r="AU169" s="249" t="s">
        <v>83</v>
      </c>
      <c r="AY169" s="17" t="s">
        <v>154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7" t="s">
        <v>81</v>
      </c>
      <c r="BK169" s="250">
        <f>ROUND(I169*H169,2)</f>
        <v>0</v>
      </c>
      <c r="BL169" s="17" t="s">
        <v>160</v>
      </c>
      <c r="BM169" s="249" t="s">
        <v>701</v>
      </c>
    </row>
    <row r="170" s="13" customFormat="1">
      <c r="A170" s="13"/>
      <c r="B170" s="251"/>
      <c r="C170" s="252"/>
      <c r="D170" s="253" t="s">
        <v>189</v>
      </c>
      <c r="E170" s="254" t="s">
        <v>1</v>
      </c>
      <c r="F170" s="255" t="s">
        <v>114</v>
      </c>
      <c r="G170" s="252"/>
      <c r="H170" s="256">
        <v>385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189</v>
      </c>
      <c r="AU170" s="262" t="s">
        <v>83</v>
      </c>
      <c r="AV170" s="13" t="s">
        <v>83</v>
      </c>
      <c r="AW170" s="13" t="s">
        <v>30</v>
      </c>
      <c r="AX170" s="13" t="s">
        <v>81</v>
      </c>
      <c r="AY170" s="262" t="s">
        <v>154</v>
      </c>
    </row>
    <row r="171" s="2" customFormat="1" ht="21.75" customHeight="1">
      <c r="A171" s="38"/>
      <c r="B171" s="39"/>
      <c r="C171" s="237" t="s">
        <v>7</v>
      </c>
      <c r="D171" s="237" t="s">
        <v>156</v>
      </c>
      <c r="E171" s="238" t="s">
        <v>294</v>
      </c>
      <c r="F171" s="239" t="s">
        <v>295</v>
      </c>
      <c r="G171" s="240" t="s">
        <v>168</v>
      </c>
      <c r="H171" s="241">
        <v>423.5</v>
      </c>
      <c r="I171" s="242"/>
      <c r="J171" s="243">
        <f>ROUND(I171*H171,2)</f>
        <v>0</v>
      </c>
      <c r="K171" s="244"/>
      <c r="L171" s="44"/>
      <c r="M171" s="245" t="s">
        <v>1</v>
      </c>
      <c r="N171" s="246" t="s">
        <v>38</v>
      </c>
      <c r="O171" s="91"/>
      <c r="P171" s="247">
        <f>O171*H171</f>
        <v>0</v>
      </c>
      <c r="Q171" s="247">
        <v>0.00051000000000000004</v>
      </c>
      <c r="R171" s="247">
        <f>Q171*H171</f>
        <v>0.21598500000000001</v>
      </c>
      <c r="S171" s="247">
        <v>0</v>
      </c>
      <c r="T171" s="24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9" t="s">
        <v>160</v>
      </c>
      <c r="AT171" s="249" t="s">
        <v>156</v>
      </c>
      <c r="AU171" s="249" t="s">
        <v>83</v>
      </c>
      <c r="AY171" s="17" t="s">
        <v>154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7" t="s">
        <v>81</v>
      </c>
      <c r="BK171" s="250">
        <f>ROUND(I171*H171,2)</f>
        <v>0</v>
      </c>
      <c r="BL171" s="17" t="s">
        <v>160</v>
      </c>
      <c r="BM171" s="249" t="s">
        <v>702</v>
      </c>
    </row>
    <row r="172" s="13" customFormat="1">
      <c r="A172" s="13"/>
      <c r="B172" s="251"/>
      <c r="C172" s="252"/>
      <c r="D172" s="253" t="s">
        <v>189</v>
      </c>
      <c r="E172" s="254" t="s">
        <v>1</v>
      </c>
      <c r="F172" s="255" t="s">
        <v>297</v>
      </c>
      <c r="G172" s="252"/>
      <c r="H172" s="256">
        <v>423.5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189</v>
      </c>
      <c r="AU172" s="262" t="s">
        <v>83</v>
      </c>
      <c r="AV172" s="13" t="s">
        <v>83</v>
      </c>
      <c r="AW172" s="13" t="s">
        <v>30</v>
      </c>
      <c r="AX172" s="13" t="s">
        <v>81</v>
      </c>
      <c r="AY172" s="262" t="s">
        <v>154</v>
      </c>
    </row>
    <row r="173" s="2" customFormat="1" ht="16.5" customHeight="1">
      <c r="A173" s="38"/>
      <c r="B173" s="39"/>
      <c r="C173" s="237" t="s">
        <v>251</v>
      </c>
      <c r="D173" s="237" t="s">
        <v>156</v>
      </c>
      <c r="E173" s="238" t="s">
        <v>285</v>
      </c>
      <c r="F173" s="239" t="s">
        <v>286</v>
      </c>
      <c r="G173" s="240" t="s">
        <v>168</v>
      </c>
      <c r="H173" s="241">
        <v>385</v>
      </c>
      <c r="I173" s="242"/>
      <c r="J173" s="243">
        <f>ROUND(I173*H173,2)</f>
        <v>0</v>
      </c>
      <c r="K173" s="244"/>
      <c r="L173" s="44"/>
      <c r="M173" s="245" t="s">
        <v>1</v>
      </c>
      <c r="N173" s="246" t="s">
        <v>38</v>
      </c>
      <c r="O173" s="91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9" t="s">
        <v>160</v>
      </c>
      <c r="AT173" s="249" t="s">
        <v>156</v>
      </c>
      <c r="AU173" s="249" t="s">
        <v>83</v>
      </c>
      <c r="AY173" s="17" t="s">
        <v>154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7" t="s">
        <v>81</v>
      </c>
      <c r="BK173" s="250">
        <f>ROUND(I173*H173,2)</f>
        <v>0</v>
      </c>
      <c r="BL173" s="17" t="s">
        <v>160</v>
      </c>
      <c r="BM173" s="249" t="s">
        <v>703</v>
      </c>
    </row>
    <row r="174" s="13" customFormat="1">
      <c r="A174" s="13"/>
      <c r="B174" s="251"/>
      <c r="C174" s="252"/>
      <c r="D174" s="253" t="s">
        <v>189</v>
      </c>
      <c r="E174" s="254" t="s">
        <v>1</v>
      </c>
      <c r="F174" s="255" t="s">
        <v>114</v>
      </c>
      <c r="G174" s="252"/>
      <c r="H174" s="256">
        <v>385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189</v>
      </c>
      <c r="AU174" s="262" t="s">
        <v>83</v>
      </c>
      <c r="AV174" s="13" t="s">
        <v>83</v>
      </c>
      <c r="AW174" s="13" t="s">
        <v>30</v>
      </c>
      <c r="AX174" s="13" t="s">
        <v>81</v>
      </c>
      <c r="AY174" s="262" t="s">
        <v>154</v>
      </c>
    </row>
    <row r="175" s="2" customFormat="1" ht="16.5" customHeight="1">
      <c r="A175" s="38"/>
      <c r="B175" s="39"/>
      <c r="C175" s="237" t="s">
        <v>256</v>
      </c>
      <c r="D175" s="237" t="s">
        <v>156</v>
      </c>
      <c r="E175" s="238" t="s">
        <v>289</v>
      </c>
      <c r="F175" s="239" t="s">
        <v>290</v>
      </c>
      <c r="G175" s="240" t="s">
        <v>168</v>
      </c>
      <c r="H175" s="241">
        <v>385</v>
      </c>
      <c r="I175" s="242"/>
      <c r="J175" s="243">
        <f>ROUND(I175*H175,2)</f>
        <v>0</v>
      </c>
      <c r="K175" s="244"/>
      <c r="L175" s="44"/>
      <c r="M175" s="245" t="s">
        <v>1</v>
      </c>
      <c r="N175" s="246" t="s">
        <v>38</v>
      </c>
      <c r="O175" s="91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9" t="s">
        <v>160</v>
      </c>
      <c r="AT175" s="249" t="s">
        <v>156</v>
      </c>
      <c r="AU175" s="249" t="s">
        <v>83</v>
      </c>
      <c r="AY175" s="17" t="s">
        <v>154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7" t="s">
        <v>81</v>
      </c>
      <c r="BK175" s="250">
        <f>ROUND(I175*H175,2)</f>
        <v>0</v>
      </c>
      <c r="BL175" s="17" t="s">
        <v>160</v>
      </c>
      <c r="BM175" s="249" t="s">
        <v>704</v>
      </c>
    </row>
    <row r="176" s="13" customFormat="1">
      <c r="A176" s="13"/>
      <c r="B176" s="251"/>
      <c r="C176" s="252"/>
      <c r="D176" s="253" t="s">
        <v>189</v>
      </c>
      <c r="E176" s="254" t="s">
        <v>114</v>
      </c>
      <c r="F176" s="255" t="s">
        <v>705</v>
      </c>
      <c r="G176" s="252"/>
      <c r="H176" s="256">
        <v>385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189</v>
      </c>
      <c r="AU176" s="262" t="s">
        <v>83</v>
      </c>
      <c r="AV176" s="13" t="s">
        <v>83</v>
      </c>
      <c r="AW176" s="13" t="s">
        <v>30</v>
      </c>
      <c r="AX176" s="13" t="s">
        <v>81</v>
      </c>
      <c r="AY176" s="262" t="s">
        <v>154</v>
      </c>
    </row>
    <row r="177" s="12" customFormat="1" ht="22.8" customHeight="1">
      <c r="A177" s="12"/>
      <c r="B177" s="221"/>
      <c r="C177" s="222"/>
      <c r="D177" s="223" t="s">
        <v>72</v>
      </c>
      <c r="E177" s="235" t="s">
        <v>298</v>
      </c>
      <c r="F177" s="235" t="s">
        <v>299</v>
      </c>
      <c r="G177" s="222"/>
      <c r="H177" s="222"/>
      <c r="I177" s="225"/>
      <c r="J177" s="236">
        <f>BK177</f>
        <v>0</v>
      </c>
      <c r="K177" s="222"/>
      <c r="L177" s="227"/>
      <c r="M177" s="228"/>
      <c r="N177" s="229"/>
      <c r="O177" s="229"/>
      <c r="P177" s="230">
        <f>SUM(P178:P214)</f>
        <v>0</v>
      </c>
      <c r="Q177" s="229"/>
      <c r="R177" s="230">
        <f>SUM(R178:R214)</f>
        <v>2.0531600000000001</v>
      </c>
      <c r="S177" s="229"/>
      <c r="T177" s="231">
        <f>SUM(T178:T214)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2" t="s">
        <v>81</v>
      </c>
      <c r="AT177" s="233" t="s">
        <v>72</v>
      </c>
      <c r="AU177" s="233" t="s">
        <v>81</v>
      </c>
      <c r="AY177" s="232" t="s">
        <v>154</v>
      </c>
      <c r="BK177" s="234">
        <f>SUM(BK178:BK214)</f>
        <v>0</v>
      </c>
    </row>
    <row r="178" s="2" customFormat="1" ht="21.75" customHeight="1">
      <c r="A178" s="38"/>
      <c r="B178" s="39"/>
      <c r="C178" s="237" t="s">
        <v>261</v>
      </c>
      <c r="D178" s="237" t="s">
        <v>156</v>
      </c>
      <c r="E178" s="238" t="s">
        <v>301</v>
      </c>
      <c r="F178" s="239" t="s">
        <v>302</v>
      </c>
      <c r="G178" s="240" t="s">
        <v>168</v>
      </c>
      <c r="H178" s="241">
        <v>120</v>
      </c>
      <c r="I178" s="242"/>
      <c r="J178" s="243">
        <f>ROUND(I178*H178,2)</f>
        <v>0</v>
      </c>
      <c r="K178" s="244"/>
      <c r="L178" s="44"/>
      <c r="M178" s="245" t="s">
        <v>1</v>
      </c>
      <c r="N178" s="246" t="s">
        <v>38</v>
      </c>
      <c r="O178" s="91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9" t="s">
        <v>160</v>
      </c>
      <c r="AT178" s="249" t="s">
        <v>156</v>
      </c>
      <c r="AU178" s="249" t="s">
        <v>83</v>
      </c>
      <c r="AY178" s="17" t="s">
        <v>154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7" t="s">
        <v>81</v>
      </c>
      <c r="BK178" s="250">
        <f>ROUND(I178*H178,2)</f>
        <v>0</v>
      </c>
      <c r="BL178" s="17" t="s">
        <v>160</v>
      </c>
      <c r="BM178" s="249" t="s">
        <v>706</v>
      </c>
    </row>
    <row r="179" s="13" customFormat="1">
      <c r="A179" s="13"/>
      <c r="B179" s="251"/>
      <c r="C179" s="252"/>
      <c r="D179" s="253" t="s">
        <v>189</v>
      </c>
      <c r="E179" s="254" t="s">
        <v>656</v>
      </c>
      <c r="F179" s="255" t="s">
        <v>707</v>
      </c>
      <c r="G179" s="252"/>
      <c r="H179" s="256">
        <v>20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189</v>
      </c>
      <c r="AU179" s="262" t="s">
        <v>83</v>
      </c>
      <c r="AV179" s="13" t="s">
        <v>83</v>
      </c>
      <c r="AW179" s="13" t="s">
        <v>30</v>
      </c>
      <c r="AX179" s="13" t="s">
        <v>73</v>
      </c>
      <c r="AY179" s="262" t="s">
        <v>154</v>
      </c>
    </row>
    <row r="180" s="13" customFormat="1">
      <c r="A180" s="13"/>
      <c r="B180" s="251"/>
      <c r="C180" s="252"/>
      <c r="D180" s="253" t="s">
        <v>189</v>
      </c>
      <c r="E180" s="254" t="s">
        <v>117</v>
      </c>
      <c r="F180" s="255" t="s">
        <v>708</v>
      </c>
      <c r="G180" s="252"/>
      <c r="H180" s="256">
        <v>100</v>
      </c>
      <c r="I180" s="257"/>
      <c r="J180" s="252"/>
      <c r="K180" s="252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189</v>
      </c>
      <c r="AU180" s="262" t="s">
        <v>83</v>
      </c>
      <c r="AV180" s="13" t="s">
        <v>83</v>
      </c>
      <c r="AW180" s="13" t="s">
        <v>30</v>
      </c>
      <c r="AX180" s="13" t="s">
        <v>73</v>
      </c>
      <c r="AY180" s="262" t="s">
        <v>154</v>
      </c>
    </row>
    <row r="181" s="14" customFormat="1">
      <c r="A181" s="14"/>
      <c r="B181" s="274"/>
      <c r="C181" s="275"/>
      <c r="D181" s="253" t="s">
        <v>189</v>
      </c>
      <c r="E181" s="276" t="s">
        <v>1</v>
      </c>
      <c r="F181" s="277" t="s">
        <v>305</v>
      </c>
      <c r="G181" s="275"/>
      <c r="H181" s="278">
        <v>120</v>
      </c>
      <c r="I181" s="279"/>
      <c r="J181" s="275"/>
      <c r="K181" s="275"/>
      <c r="L181" s="280"/>
      <c r="M181" s="281"/>
      <c r="N181" s="282"/>
      <c r="O181" s="282"/>
      <c r="P181" s="282"/>
      <c r="Q181" s="282"/>
      <c r="R181" s="282"/>
      <c r="S181" s="282"/>
      <c r="T181" s="28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4" t="s">
        <v>189</v>
      </c>
      <c r="AU181" s="284" t="s">
        <v>83</v>
      </c>
      <c r="AV181" s="14" t="s">
        <v>160</v>
      </c>
      <c r="AW181" s="14" t="s">
        <v>30</v>
      </c>
      <c r="AX181" s="14" t="s">
        <v>81</v>
      </c>
      <c r="AY181" s="284" t="s">
        <v>154</v>
      </c>
    </row>
    <row r="182" s="2" customFormat="1" ht="21.75" customHeight="1">
      <c r="A182" s="38"/>
      <c r="B182" s="39"/>
      <c r="C182" s="237" t="s">
        <v>267</v>
      </c>
      <c r="D182" s="237" t="s">
        <v>156</v>
      </c>
      <c r="E182" s="238" t="s">
        <v>307</v>
      </c>
      <c r="F182" s="239" t="s">
        <v>308</v>
      </c>
      <c r="G182" s="240" t="s">
        <v>168</v>
      </c>
      <c r="H182" s="241">
        <v>100</v>
      </c>
      <c r="I182" s="242"/>
      <c r="J182" s="243">
        <f>ROUND(I182*H182,2)</f>
        <v>0</v>
      </c>
      <c r="K182" s="244"/>
      <c r="L182" s="44"/>
      <c r="M182" s="245" t="s">
        <v>1</v>
      </c>
      <c r="N182" s="246" t="s">
        <v>38</v>
      </c>
      <c r="O182" s="91"/>
      <c r="P182" s="247">
        <f>O182*H182</f>
        <v>0</v>
      </c>
      <c r="Q182" s="247">
        <v>0</v>
      </c>
      <c r="R182" s="247">
        <f>Q182*H182</f>
        <v>0</v>
      </c>
      <c r="S182" s="247">
        <v>0</v>
      </c>
      <c r="T182" s="24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9" t="s">
        <v>160</v>
      </c>
      <c r="AT182" s="249" t="s">
        <v>156</v>
      </c>
      <c r="AU182" s="249" t="s">
        <v>83</v>
      </c>
      <c r="AY182" s="17" t="s">
        <v>154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7" t="s">
        <v>81</v>
      </c>
      <c r="BK182" s="250">
        <f>ROUND(I182*H182,2)</f>
        <v>0</v>
      </c>
      <c r="BL182" s="17" t="s">
        <v>160</v>
      </c>
      <c r="BM182" s="249" t="s">
        <v>709</v>
      </c>
    </row>
    <row r="183" s="13" customFormat="1">
      <c r="A183" s="13"/>
      <c r="B183" s="251"/>
      <c r="C183" s="252"/>
      <c r="D183" s="253" t="s">
        <v>189</v>
      </c>
      <c r="E183" s="254" t="s">
        <v>1</v>
      </c>
      <c r="F183" s="255" t="s">
        <v>117</v>
      </c>
      <c r="G183" s="252"/>
      <c r="H183" s="256">
        <v>100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189</v>
      </c>
      <c r="AU183" s="262" t="s">
        <v>83</v>
      </c>
      <c r="AV183" s="13" t="s">
        <v>83</v>
      </c>
      <c r="AW183" s="13" t="s">
        <v>30</v>
      </c>
      <c r="AX183" s="13" t="s">
        <v>81</v>
      </c>
      <c r="AY183" s="262" t="s">
        <v>154</v>
      </c>
    </row>
    <row r="184" s="2" customFormat="1" ht="16.5" customHeight="1">
      <c r="A184" s="38"/>
      <c r="B184" s="39"/>
      <c r="C184" s="263" t="s">
        <v>274</v>
      </c>
      <c r="D184" s="263" t="s">
        <v>262</v>
      </c>
      <c r="E184" s="264" t="s">
        <v>311</v>
      </c>
      <c r="F184" s="265" t="s">
        <v>312</v>
      </c>
      <c r="G184" s="266" t="s">
        <v>313</v>
      </c>
      <c r="H184" s="267">
        <v>1.5</v>
      </c>
      <c r="I184" s="268"/>
      <c r="J184" s="269">
        <f>ROUND(I184*H184,2)</f>
        <v>0</v>
      </c>
      <c r="K184" s="270"/>
      <c r="L184" s="271"/>
      <c r="M184" s="272" t="s">
        <v>1</v>
      </c>
      <c r="N184" s="273" t="s">
        <v>38</v>
      </c>
      <c r="O184" s="91"/>
      <c r="P184" s="247">
        <f>O184*H184</f>
        <v>0</v>
      </c>
      <c r="Q184" s="247">
        <v>0.001</v>
      </c>
      <c r="R184" s="247">
        <f>Q184*H184</f>
        <v>0.0015</v>
      </c>
      <c r="S184" s="247">
        <v>0</v>
      </c>
      <c r="T184" s="24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9" t="s">
        <v>185</v>
      </c>
      <c r="AT184" s="249" t="s">
        <v>262</v>
      </c>
      <c r="AU184" s="249" t="s">
        <v>83</v>
      </c>
      <c r="AY184" s="17" t="s">
        <v>154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7" t="s">
        <v>81</v>
      </c>
      <c r="BK184" s="250">
        <f>ROUND(I184*H184,2)</f>
        <v>0</v>
      </c>
      <c r="BL184" s="17" t="s">
        <v>160</v>
      </c>
      <c r="BM184" s="249" t="s">
        <v>710</v>
      </c>
    </row>
    <row r="185" s="13" customFormat="1">
      <c r="A185" s="13"/>
      <c r="B185" s="251"/>
      <c r="C185" s="252"/>
      <c r="D185" s="253" t="s">
        <v>189</v>
      </c>
      <c r="E185" s="252"/>
      <c r="F185" s="255" t="s">
        <v>711</v>
      </c>
      <c r="G185" s="252"/>
      <c r="H185" s="256">
        <v>1.5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189</v>
      </c>
      <c r="AU185" s="262" t="s">
        <v>83</v>
      </c>
      <c r="AV185" s="13" t="s">
        <v>83</v>
      </c>
      <c r="AW185" s="13" t="s">
        <v>4</v>
      </c>
      <c r="AX185" s="13" t="s">
        <v>81</v>
      </c>
      <c r="AY185" s="262" t="s">
        <v>154</v>
      </c>
    </row>
    <row r="186" s="2" customFormat="1" ht="21.75" customHeight="1">
      <c r="A186" s="38"/>
      <c r="B186" s="39"/>
      <c r="C186" s="237" t="s">
        <v>277</v>
      </c>
      <c r="D186" s="237" t="s">
        <v>156</v>
      </c>
      <c r="E186" s="238" t="s">
        <v>317</v>
      </c>
      <c r="F186" s="239" t="s">
        <v>318</v>
      </c>
      <c r="G186" s="240" t="s">
        <v>168</v>
      </c>
      <c r="H186" s="241">
        <v>100</v>
      </c>
      <c r="I186" s="242"/>
      <c r="J186" s="243">
        <f>ROUND(I186*H186,2)</f>
        <v>0</v>
      </c>
      <c r="K186" s="244"/>
      <c r="L186" s="44"/>
      <c r="M186" s="245" t="s">
        <v>1</v>
      </c>
      <c r="N186" s="246" t="s">
        <v>38</v>
      </c>
      <c r="O186" s="91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9" t="s">
        <v>160</v>
      </c>
      <c r="AT186" s="249" t="s">
        <v>156</v>
      </c>
      <c r="AU186" s="249" t="s">
        <v>83</v>
      </c>
      <c r="AY186" s="17" t="s">
        <v>154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7" t="s">
        <v>81</v>
      </c>
      <c r="BK186" s="250">
        <f>ROUND(I186*H186,2)</f>
        <v>0</v>
      </c>
      <c r="BL186" s="17" t="s">
        <v>160</v>
      </c>
      <c r="BM186" s="249" t="s">
        <v>712</v>
      </c>
    </row>
    <row r="187" s="13" customFormat="1">
      <c r="A187" s="13"/>
      <c r="B187" s="251"/>
      <c r="C187" s="252"/>
      <c r="D187" s="253" t="s">
        <v>189</v>
      </c>
      <c r="E187" s="254" t="s">
        <v>1</v>
      </c>
      <c r="F187" s="255" t="s">
        <v>117</v>
      </c>
      <c r="G187" s="252"/>
      <c r="H187" s="256">
        <v>100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189</v>
      </c>
      <c r="AU187" s="262" t="s">
        <v>83</v>
      </c>
      <c r="AV187" s="13" t="s">
        <v>83</v>
      </c>
      <c r="AW187" s="13" t="s">
        <v>30</v>
      </c>
      <c r="AX187" s="13" t="s">
        <v>81</v>
      </c>
      <c r="AY187" s="262" t="s">
        <v>154</v>
      </c>
    </row>
    <row r="188" s="2" customFormat="1" ht="16.5" customHeight="1">
      <c r="A188" s="38"/>
      <c r="B188" s="39"/>
      <c r="C188" s="263" t="s">
        <v>279</v>
      </c>
      <c r="D188" s="263" t="s">
        <v>262</v>
      </c>
      <c r="E188" s="264" t="s">
        <v>321</v>
      </c>
      <c r="F188" s="265" t="s">
        <v>322</v>
      </c>
      <c r="G188" s="266" t="s">
        <v>209</v>
      </c>
      <c r="H188" s="267">
        <v>5</v>
      </c>
      <c r="I188" s="268"/>
      <c r="J188" s="269">
        <f>ROUND(I188*H188,2)</f>
        <v>0</v>
      </c>
      <c r="K188" s="270"/>
      <c r="L188" s="271"/>
      <c r="M188" s="272" t="s">
        <v>1</v>
      </c>
      <c r="N188" s="273" t="s">
        <v>38</v>
      </c>
      <c r="O188" s="91"/>
      <c r="P188" s="247">
        <f>O188*H188</f>
        <v>0</v>
      </c>
      <c r="Q188" s="247">
        <v>0.20999999999999999</v>
      </c>
      <c r="R188" s="247">
        <f>Q188*H188</f>
        <v>1.05</v>
      </c>
      <c r="S188" s="247">
        <v>0</v>
      </c>
      <c r="T188" s="24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9" t="s">
        <v>185</v>
      </c>
      <c r="AT188" s="249" t="s">
        <v>262</v>
      </c>
      <c r="AU188" s="249" t="s">
        <v>83</v>
      </c>
      <c r="AY188" s="17" t="s">
        <v>154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7" t="s">
        <v>81</v>
      </c>
      <c r="BK188" s="250">
        <f>ROUND(I188*H188,2)</f>
        <v>0</v>
      </c>
      <c r="BL188" s="17" t="s">
        <v>160</v>
      </c>
      <c r="BM188" s="249" t="s">
        <v>713</v>
      </c>
    </row>
    <row r="189" s="2" customFormat="1" ht="21.75" customHeight="1">
      <c r="A189" s="38"/>
      <c r="B189" s="39"/>
      <c r="C189" s="237" t="s">
        <v>282</v>
      </c>
      <c r="D189" s="237" t="s">
        <v>156</v>
      </c>
      <c r="E189" s="238" t="s">
        <v>325</v>
      </c>
      <c r="F189" s="239" t="s">
        <v>326</v>
      </c>
      <c r="G189" s="240" t="s">
        <v>159</v>
      </c>
      <c r="H189" s="241">
        <v>55</v>
      </c>
      <c r="I189" s="242"/>
      <c r="J189" s="243">
        <f>ROUND(I189*H189,2)</f>
        <v>0</v>
      </c>
      <c r="K189" s="244"/>
      <c r="L189" s="44"/>
      <c r="M189" s="245" t="s">
        <v>1</v>
      </c>
      <c r="N189" s="246" t="s">
        <v>38</v>
      </c>
      <c r="O189" s="91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9" t="s">
        <v>160</v>
      </c>
      <c r="AT189" s="249" t="s">
        <v>156</v>
      </c>
      <c r="AU189" s="249" t="s">
        <v>83</v>
      </c>
      <c r="AY189" s="17" t="s">
        <v>154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7" t="s">
        <v>81</v>
      </c>
      <c r="BK189" s="250">
        <f>ROUND(I189*H189,2)</f>
        <v>0</v>
      </c>
      <c r="BL189" s="17" t="s">
        <v>160</v>
      </c>
      <c r="BM189" s="249" t="s">
        <v>714</v>
      </c>
    </row>
    <row r="190" s="2" customFormat="1" ht="21.75" customHeight="1">
      <c r="A190" s="38"/>
      <c r="B190" s="39"/>
      <c r="C190" s="237" t="s">
        <v>284</v>
      </c>
      <c r="D190" s="237" t="s">
        <v>156</v>
      </c>
      <c r="E190" s="238" t="s">
        <v>715</v>
      </c>
      <c r="F190" s="239" t="s">
        <v>716</v>
      </c>
      <c r="G190" s="240" t="s">
        <v>159</v>
      </c>
      <c r="H190" s="241">
        <v>2</v>
      </c>
      <c r="I190" s="242"/>
      <c r="J190" s="243">
        <f>ROUND(I190*H190,2)</f>
        <v>0</v>
      </c>
      <c r="K190" s="244"/>
      <c r="L190" s="44"/>
      <c r="M190" s="245" t="s">
        <v>1</v>
      </c>
      <c r="N190" s="246" t="s">
        <v>38</v>
      </c>
      <c r="O190" s="91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9" t="s">
        <v>160</v>
      </c>
      <c r="AT190" s="249" t="s">
        <v>156</v>
      </c>
      <c r="AU190" s="249" t="s">
        <v>83</v>
      </c>
      <c r="AY190" s="17" t="s">
        <v>154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7" t="s">
        <v>81</v>
      </c>
      <c r="BK190" s="250">
        <f>ROUND(I190*H190,2)</f>
        <v>0</v>
      </c>
      <c r="BL190" s="17" t="s">
        <v>160</v>
      </c>
      <c r="BM190" s="249" t="s">
        <v>717</v>
      </c>
    </row>
    <row r="191" s="2" customFormat="1" ht="16.5" customHeight="1">
      <c r="A191" s="38"/>
      <c r="B191" s="39"/>
      <c r="C191" s="263" t="s">
        <v>288</v>
      </c>
      <c r="D191" s="263" t="s">
        <v>262</v>
      </c>
      <c r="E191" s="264" t="s">
        <v>329</v>
      </c>
      <c r="F191" s="265" t="s">
        <v>330</v>
      </c>
      <c r="G191" s="266" t="s">
        <v>209</v>
      </c>
      <c r="H191" s="267">
        <v>2.6600000000000001</v>
      </c>
      <c r="I191" s="268"/>
      <c r="J191" s="269">
        <f>ROUND(I191*H191,2)</f>
        <v>0</v>
      </c>
      <c r="K191" s="270"/>
      <c r="L191" s="271"/>
      <c r="M191" s="272" t="s">
        <v>1</v>
      </c>
      <c r="N191" s="273" t="s">
        <v>38</v>
      </c>
      <c r="O191" s="91"/>
      <c r="P191" s="247">
        <f>O191*H191</f>
        <v>0</v>
      </c>
      <c r="Q191" s="247">
        <v>0.22</v>
      </c>
      <c r="R191" s="247">
        <f>Q191*H191</f>
        <v>0.58520000000000005</v>
      </c>
      <c r="S191" s="247">
        <v>0</v>
      </c>
      <c r="T191" s="24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9" t="s">
        <v>185</v>
      </c>
      <c r="AT191" s="249" t="s">
        <v>262</v>
      </c>
      <c r="AU191" s="249" t="s">
        <v>83</v>
      </c>
      <c r="AY191" s="17" t="s">
        <v>154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7" t="s">
        <v>81</v>
      </c>
      <c r="BK191" s="250">
        <f>ROUND(I191*H191,2)</f>
        <v>0</v>
      </c>
      <c r="BL191" s="17" t="s">
        <v>160</v>
      </c>
      <c r="BM191" s="249" t="s">
        <v>718</v>
      </c>
    </row>
    <row r="192" s="13" customFormat="1">
      <c r="A192" s="13"/>
      <c r="B192" s="251"/>
      <c r="C192" s="252"/>
      <c r="D192" s="253" t="s">
        <v>189</v>
      </c>
      <c r="E192" s="254" t="s">
        <v>1</v>
      </c>
      <c r="F192" s="255" t="s">
        <v>719</v>
      </c>
      <c r="G192" s="252"/>
      <c r="H192" s="256">
        <v>2.6600000000000001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189</v>
      </c>
      <c r="AU192" s="262" t="s">
        <v>83</v>
      </c>
      <c r="AV192" s="13" t="s">
        <v>83</v>
      </c>
      <c r="AW192" s="13" t="s">
        <v>30</v>
      </c>
      <c r="AX192" s="13" t="s">
        <v>81</v>
      </c>
      <c r="AY192" s="262" t="s">
        <v>154</v>
      </c>
    </row>
    <row r="193" s="2" customFormat="1" ht="21.75" customHeight="1">
      <c r="A193" s="38"/>
      <c r="B193" s="39"/>
      <c r="C193" s="237" t="s">
        <v>293</v>
      </c>
      <c r="D193" s="237" t="s">
        <v>156</v>
      </c>
      <c r="E193" s="238" t="s">
        <v>720</v>
      </c>
      <c r="F193" s="239" t="s">
        <v>721</v>
      </c>
      <c r="G193" s="240" t="s">
        <v>159</v>
      </c>
      <c r="H193" s="241">
        <v>55</v>
      </c>
      <c r="I193" s="242"/>
      <c r="J193" s="243">
        <f>ROUND(I193*H193,2)</f>
        <v>0</v>
      </c>
      <c r="K193" s="244"/>
      <c r="L193" s="44"/>
      <c r="M193" s="245" t="s">
        <v>1</v>
      </c>
      <c r="N193" s="246" t="s">
        <v>38</v>
      </c>
      <c r="O193" s="91"/>
      <c r="P193" s="247">
        <f>O193*H193</f>
        <v>0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9" t="s">
        <v>160</v>
      </c>
      <c r="AT193" s="249" t="s">
        <v>156</v>
      </c>
      <c r="AU193" s="249" t="s">
        <v>83</v>
      </c>
      <c r="AY193" s="17" t="s">
        <v>154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7" t="s">
        <v>81</v>
      </c>
      <c r="BK193" s="250">
        <f>ROUND(I193*H193,2)</f>
        <v>0</v>
      </c>
      <c r="BL193" s="17" t="s">
        <v>160</v>
      </c>
      <c r="BM193" s="249" t="s">
        <v>722</v>
      </c>
    </row>
    <row r="194" s="13" customFormat="1">
      <c r="A194" s="13"/>
      <c r="B194" s="251"/>
      <c r="C194" s="252"/>
      <c r="D194" s="253" t="s">
        <v>189</v>
      </c>
      <c r="E194" s="254" t="s">
        <v>1</v>
      </c>
      <c r="F194" s="255" t="s">
        <v>723</v>
      </c>
      <c r="G194" s="252"/>
      <c r="H194" s="256">
        <v>55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189</v>
      </c>
      <c r="AU194" s="262" t="s">
        <v>83</v>
      </c>
      <c r="AV194" s="13" t="s">
        <v>83</v>
      </c>
      <c r="AW194" s="13" t="s">
        <v>30</v>
      </c>
      <c r="AX194" s="13" t="s">
        <v>81</v>
      </c>
      <c r="AY194" s="262" t="s">
        <v>154</v>
      </c>
    </row>
    <row r="195" s="2" customFormat="1" ht="21.75" customHeight="1">
      <c r="A195" s="38"/>
      <c r="B195" s="39"/>
      <c r="C195" s="263" t="s">
        <v>300</v>
      </c>
      <c r="D195" s="263" t="s">
        <v>262</v>
      </c>
      <c r="E195" s="264" t="s">
        <v>724</v>
      </c>
      <c r="F195" s="265" t="s">
        <v>725</v>
      </c>
      <c r="G195" s="266" t="s">
        <v>159</v>
      </c>
      <c r="H195" s="267">
        <v>45</v>
      </c>
      <c r="I195" s="268"/>
      <c r="J195" s="269">
        <f>ROUND(I195*H195,2)</f>
        <v>0</v>
      </c>
      <c r="K195" s="270"/>
      <c r="L195" s="271"/>
      <c r="M195" s="272" t="s">
        <v>1</v>
      </c>
      <c r="N195" s="273" t="s">
        <v>38</v>
      </c>
      <c r="O195" s="91"/>
      <c r="P195" s="247">
        <f>O195*H195</f>
        <v>0</v>
      </c>
      <c r="Q195" s="247">
        <v>8.0000000000000007E-05</v>
      </c>
      <c r="R195" s="247">
        <f>Q195*H195</f>
        <v>0.0036000000000000003</v>
      </c>
      <c r="S195" s="247">
        <v>0</v>
      </c>
      <c r="T195" s="24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9" t="s">
        <v>185</v>
      </c>
      <c r="AT195" s="249" t="s">
        <v>262</v>
      </c>
      <c r="AU195" s="249" t="s">
        <v>83</v>
      </c>
      <c r="AY195" s="17" t="s">
        <v>154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7" t="s">
        <v>81</v>
      </c>
      <c r="BK195" s="250">
        <f>ROUND(I195*H195,2)</f>
        <v>0</v>
      </c>
      <c r="BL195" s="17" t="s">
        <v>160</v>
      </c>
      <c r="BM195" s="249" t="s">
        <v>726</v>
      </c>
    </row>
    <row r="196" s="2" customFormat="1" ht="21.75" customHeight="1">
      <c r="A196" s="38"/>
      <c r="B196" s="39"/>
      <c r="C196" s="263" t="s">
        <v>306</v>
      </c>
      <c r="D196" s="263" t="s">
        <v>262</v>
      </c>
      <c r="E196" s="264" t="s">
        <v>333</v>
      </c>
      <c r="F196" s="265" t="s">
        <v>334</v>
      </c>
      <c r="G196" s="266" t="s">
        <v>159</v>
      </c>
      <c r="H196" s="267">
        <v>10</v>
      </c>
      <c r="I196" s="268"/>
      <c r="J196" s="269">
        <f>ROUND(I196*H196,2)</f>
        <v>0</v>
      </c>
      <c r="K196" s="270"/>
      <c r="L196" s="271"/>
      <c r="M196" s="272" t="s">
        <v>1</v>
      </c>
      <c r="N196" s="273" t="s">
        <v>38</v>
      </c>
      <c r="O196" s="91"/>
      <c r="P196" s="247">
        <f>O196*H196</f>
        <v>0</v>
      </c>
      <c r="Q196" s="247">
        <v>8.0000000000000007E-05</v>
      </c>
      <c r="R196" s="247">
        <f>Q196*H196</f>
        <v>0.00080000000000000004</v>
      </c>
      <c r="S196" s="247">
        <v>0</v>
      </c>
      <c r="T196" s="24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9" t="s">
        <v>185</v>
      </c>
      <c r="AT196" s="249" t="s">
        <v>262</v>
      </c>
      <c r="AU196" s="249" t="s">
        <v>83</v>
      </c>
      <c r="AY196" s="17" t="s">
        <v>154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7" t="s">
        <v>81</v>
      </c>
      <c r="BK196" s="250">
        <f>ROUND(I196*H196,2)</f>
        <v>0</v>
      </c>
      <c r="BL196" s="17" t="s">
        <v>160</v>
      </c>
      <c r="BM196" s="249" t="s">
        <v>727</v>
      </c>
    </row>
    <row r="197" s="2" customFormat="1" ht="21.75" customHeight="1">
      <c r="A197" s="38"/>
      <c r="B197" s="39"/>
      <c r="C197" s="237" t="s">
        <v>310</v>
      </c>
      <c r="D197" s="237" t="s">
        <v>156</v>
      </c>
      <c r="E197" s="238" t="s">
        <v>728</v>
      </c>
      <c r="F197" s="239" t="s">
        <v>729</v>
      </c>
      <c r="G197" s="240" t="s">
        <v>159</v>
      </c>
      <c r="H197" s="241">
        <v>2</v>
      </c>
      <c r="I197" s="242"/>
      <c r="J197" s="243">
        <f>ROUND(I197*H197,2)</f>
        <v>0</v>
      </c>
      <c r="K197" s="244"/>
      <c r="L197" s="44"/>
      <c r="M197" s="245" t="s">
        <v>1</v>
      </c>
      <c r="N197" s="246" t="s">
        <v>38</v>
      </c>
      <c r="O197" s="91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9" t="s">
        <v>160</v>
      </c>
      <c r="AT197" s="249" t="s">
        <v>156</v>
      </c>
      <c r="AU197" s="249" t="s">
        <v>83</v>
      </c>
      <c r="AY197" s="17" t="s">
        <v>154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7" t="s">
        <v>81</v>
      </c>
      <c r="BK197" s="250">
        <f>ROUND(I197*H197,2)</f>
        <v>0</v>
      </c>
      <c r="BL197" s="17" t="s">
        <v>160</v>
      </c>
      <c r="BM197" s="249" t="s">
        <v>730</v>
      </c>
    </row>
    <row r="198" s="2" customFormat="1" ht="21.75" customHeight="1">
      <c r="A198" s="38"/>
      <c r="B198" s="39"/>
      <c r="C198" s="263" t="s">
        <v>316</v>
      </c>
      <c r="D198" s="263" t="s">
        <v>262</v>
      </c>
      <c r="E198" s="264" t="s">
        <v>731</v>
      </c>
      <c r="F198" s="265" t="s">
        <v>732</v>
      </c>
      <c r="G198" s="266" t="s">
        <v>159</v>
      </c>
      <c r="H198" s="267">
        <v>2</v>
      </c>
      <c r="I198" s="268"/>
      <c r="J198" s="269">
        <f>ROUND(I198*H198,2)</f>
        <v>0</v>
      </c>
      <c r="K198" s="270"/>
      <c r="L198" s="271"/>
      <c r="M198" s="272" t="s">
        <v>1</v>
      </c>
      <c r="N198" s="273" t="s">
        <v>38</v>
      </c>
      <c r="O198" s="91"/>
      <c r="P198" s="247">
        <f>O198*H198</f>
        <v>0</v>
      </c>
      <c r="Q198" s="247">
        <v>3.0000000000000001E-05</v>
      </c>
      <c r="R198" s="247">
        <f>Q198*H198</f>
        <v>6.0000000000000002E-05</v>
      </c>
      <c r="S198" s="247">
        <v>0</v>
      </c>
      <c r="T198" s="24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9" t="s">
        <v>185</v>
      </c>
      <c r="AT198" s="249" t="s">
        <v>262</v>
      </c>
      <c r="AU198" s="249" t="s">
        <v>83</v>
      </c>
      <c r="AY198" s="17" t="s">
        <v>154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7" t="s">
        <v>81</v>
      </c>
      <c r="BK198" s="250">
        <f>ROUND(I198*H198,2)</f>
        <v>0</v>
      </c>
      <c r="BL198" s="17" t="s">
        <v>160</v>
      </c>
      <c r="BM198" s="249" t="s">
        <v>733</v>
      </c>
    </row>
    <row r="199" s="2" customFormat="1" ht="21.75" customHeight="1">
      <c r="A199" s="38"/>
      <c r="B199" s="39"/>
      <c r="C199" s="237" t="s">
        <v>320</v>
      </c>
      <c r="D199" s="237" t="s">
        <v>156</v>
      </c>
      <c r="E199" s="238" t="s">
        <v>734</v>
      </c>
      <c r="F199" s="239" t="s">
        <v>735</v>
      </c>
      <c r="G199" s="240" t="s">
        <v>159</v>
      </c>
      <c r="H199" s="241">
        <v>2</v>
      </c>
      <c r="I199" s="242"/>
      <c r="J199" s="243">
        <f>ROUND(I199*H199,2)</f>
        <v>0</v>
      </c>
      <c r="K199" s="244"/>
      <c r="L199" s="44"/>
      <c r="M199" s="245" t="s">
        <v>1</v>
      </c>
      <c r="N199" s="246" t="s">
        <v>38</v>
      </c>
      <c r="O199" s="91"/>
      <c r="P199" s="247">
        <f>O199*H199</f>
        <v>0</v>
      </c>
      <c r="Q199" s="247">
        <v>0</v>
      </c>
      <c r="R199" s="247">
        <f>Q199*H199</f>
        <v>0</v>
      </c>
      <c r="S199" s="247">
        <v>0</v>
      </c>
      <c r="T199" s="24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9" t="s">
        <v>160</v>
      </c>
      <c r="AT199" s="249" t="s">
        <v>156</v>
      </c>
      <c r="AU199" s="249" t="s">
        <v>83</v>
      </c>
      <c r="AY199" s="17" t="s">
        <v>154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7" t="s">
        <v>81</v>
      </c>
      <c r="BK199" s="250">
        <f>ROUND(I199*H199,2)</f>
        <v>0</v>
      </c>
      <c r="BL199" s="17" t="s">
        <v>160</v>
      </c>
      <c r="BM199" s="249" t="s">
        <v>736</v>
      </c>
    </row>
    <row r="200" s="2" customFormat="1" ht="21.75" customHeight="1">
      <c r="A200" s="38"/>
      <c r="B200" s="39"/>
      <c r="C200" s="237" t="s">
        <v>324</v>
      </c>
      <c r="D200" s="237" t="s">
        <v>156</v>
      </c>
      <c r="E200" s="238" t="s">
        <v>338</v>
      </c>
      <c r="F200" s="239" t="s">
        <v>339</v>
      </c>
      <c r="G200" s="240" t="s">
        <v>168</v>
      </c>
      <c r="H200" s="241">
        <v>20</v>
      </c>
      <c r="I200" s="242"/>
      <c r="J200" s="243">
        <f>ROUND(I200*H200,2)</f>
        <v>0</v>
      </c>
      <c r="K200" s="244"/>
      <c r="L200" s="44"/>
      <c r="M200" s="245" t="s">
        <v>1</v>
      </c>
      <c r="N200" s="246" t="s">
        <v>38</v>
      </c>
      <c r="O200" s="91"/>
      <c r="P200" s="247">
        <f>O200*H200</f>
        <v>0</v>
      </c>
      <c r="Q200" s="247">
        <v>0</v>
      </c>
      <c r="R200" s="247">
        <f>Q200*H200</f>
        <v>0</v>
      </c>
      <c r="S200" s="247">
        <v>0</v>
      </c>
      <c r="T200" s="24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9" t="s">
        <v>160</v>
      </c>
      <c r="AT200" s="249" t="s">
        <v>156</v>
      </c>
      <c r="AU200" s="249" t="s">
        <v>83</v>
      </c>
      <c r="AY200" s="17" t="s">
        <v>154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7" t="s">
        <v>81</v>
      </c>
      <c r="BK200" s="250">
        <f>ROUND(I200*H200,2)</f>
        <v>0</v>
      </c>
      <c r="BL200" s="17" t="s">
        <v>160</v>
      </c>
      <c r="BM200" s="249" t="s">
        <v>737</v>
      </c>
    </row>
    <row r="201" s="13" customFormat="1">
      <c r="A201" s="13"/>
      <c r="B201" s="251"/>
      <c r="C201" s="252"/>
      <c r="D201" s="253" t="s">
        <v>189</v>
      </c>
      <c r="E201" s="254" t="s">
        <v>1</v>
      </c>
      <c r="F201" s="255" t="s">
        <v>656</v>
      </c>
      <c r="G201" s="252"/>
      <c r="H201" s="256">
        <v>20</v>
      </c>
      <c r="I201" s="257"/>
      <c r="J201" s="252"/>
      <c r="K201" s="252"/>
      <c r="L201" s="258"/>
      <c r="M201" s="259"/>
      <c r="N201" s="260"/>
      <c r="O201" s="260"/>
      <c r="P201" s="260"/>
      <c r="Q201" s="260"/>
      <c r="R201" s="260"/>
      <c r="S201" s="260"/>
      <c r="T201" s="26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2" t="s">
        <v>189</v>
      </c>
      <c r="AU201" s="262" t="s">
        <v>83</v>
      </c>
      <c r="AV201" s="13" t="s">
        <v>83</v>
      </c>
      <c r="AW201" s="13" t="s">
        <v>30</v>
      </c>
      <c r="AX201" s="13" t="s">
        <v>81</v>
      </c>
      <c r="AY201" s="262" t="s">
        <v>154</v>
      </c>
    </row>
    <row r="202" s="2" customFormat="1" ht="21.75" customHeight="1">
      <c r="A202" s="38"/>
      <c r="B202" s="39"/>
      <c r="C202" s="237" t="s">
        <v>328</v>
      </c>
      <c r="D202" s="237" t="s">
        <v>156</v>
      </c>
      <c r="E202" s="238" t="s">
        <v>342</v>
      </c>
      <c r="F202" s="239" t="s">
        <v>343</v>
      </c>
      <c r="G202" s="240" t="s">
        <v>168</v>
      </c>
      <c r="H202" s="241">
        <v>120</v>
      </c>
      <c r="I202" s="242"/>
      <c r="J202" s="243">
        <f>ROUND(I202*H202,2)</f>
        <v>0</v>
      </c>
      <c r="K202" s="244"/>
      <c r="L202" s="44"/>
      <c r="M202" s="245" t="s">
        <v>1</v>
      </c>
      <c r="N202" s="246" t="s">
        <v>38</v>
      </c>
      <c r="O202" s="91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9" t="s">
        <v>160</v>
      </c>
      <c r="AT202" s="249" t="s">
        <v>156</v>
      </c>
      <c r="AU202" s="249" t="s">
        <v>83</v>
      </c>
      <c r="AY202" s="17" t="s">
        <v>154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7" t="s">
        <v>81</v>
      </c>
      <c r="BK202" s="250">
        <f>ROUND(I202*H202,2)</f>
        <v>0</v>
      </c>
      <c r="BL202" s="17" t="s">
        <v>160</v>
      </c>
      <c r="BM202" s="249" t="s">
        <v>738</v>
      </c>
    </row>
    <row r="203" s="13" customFormat="1">
      <c r="A203" s="13"/>
      <c r="B203" s="251"/>
      <c r="C203" s="252"/>
      <c r="D203" s="253" t="s">
        <v>189</v>
      </c>
      <c r="E203" s="254" t="s">
        <v>1</v>
      </c>
      <c r="F203" s="255" t="s">
        <v>739</v>
      </c>
      <c r="G203" s="252"/>
      <c r="H203" s="256">
        <v>120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189</v>
      </c>
      <c r="AU203" s="262" t="s">
        <v>83</v>
      </c>
      <c r="AV203" s="13" t="s">
        <v>83</v>
      </c>
      <c r="AW203" s="13" t="s">
        <v>30</v>
      </c>
      <c r="AX203" s="13" t="s">
        <v>81</v>
      </c>
      <c r="AY203" s="262" t="s">
        <v>154</v>
      </c>
    </row>
    <row r="204" s="2" customFormat="1" ht="21.75" customHeight="1">
      <c r="A204" s="38"/>
      <c r="B204" s="39"/>
      <c r="C204" s="237" t="s">
        <v>205</v>
      </c>
      <c r="D204" s="237" t="s">
        <v>156</v>
      </c>
      <c r="E204" s="238" t="s">
        <v>347</v>
      </c>
      <c r="F204" s="239" t="s">
        <v>348</v>
      </c>
      <c r="G204" s="240" t="s">
        <v>168</v>
      </c>
      <c r="H204" s="241">
        <v>120</v>
      </c>
      <c r="I204" s="242"/>
      <c r="J204" s="243">
        <f>ROUND(I204*H204,2)</f>
        <v>0</v>
      </c>
      <c r="K204" s="244"/>
      <c r="L204" s="44"/>
      <c r="M204" s="245" t="s">
        <v>1</v>
      </c>
      <c r="N204" s="246" t="s">
        <v>38</v>
      </c>
      <c r="O204" s="91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9" t="s">
        <v>160</v>
      </c>
      <c r="AT204" s="249" t="s">
        <v>156</v>
      </c>
      <c r="AU204" s="249" t="s">
        <v>83</v>
      </c>
      <c r="AY204" s="17" t="s">
        <v>154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7" t="s">
        <v>81</v>
      </c>
      <c r="BK204" s="250">
        <f>ROUND(I204*H204,2)</f>
        <v>0</v>
      </c>
      <c r="BL204" s="17" t="s">
        <v>160</v>
      </c>
      <c r="BM204" s="249" t="s">
        <v>740</v>
      </c>
    </row>
    <row r="205" s="13" customFormat="1">
      <c r="A205" s="13"/>
      <c r="B205" s="251"/>
      <c r="C205" s="252"/>
      <c r="D205" s="253" t="s">
        <v>189</v>
      </c>
      <c r="E205" s="254" t="s">
        <v>1</v>
      </c>
      <c r="F205" s="255" t="s">
        <v>739</v>
      </c>
      <c r="G205" s="252"/>
      <c r="H205" s="256">
        <v>120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189</v>
      </c>
      <c r="AU205" s="262" t="s">
        <v>83</v>
      </c>
      <c r="AV205" s="13" t="s">
        <v>83</v>
      </c>
      <c r="AW205" s="13" t="s">
        <v>30</v>
      </c>
      <c r="AX205" s="13" t="s">
        <v>81</v>
      </c>
      <c r="AY205" s="262" t="s">
        <v>154</v>
      </c>
    </row>
    <row r="206" s="2" customFormat="1" ht="21.75" customHeight="1">
      <c r="A206" s="38"/>
      <c r="B206" s="39"/>
      <c r="C206" s="237" t="s">
        <v>337</v>
      </c>
      <c r="D206" s="237" t="s">
        <v>156</v>
      </c>
      <c r="E206" s="238" t="s">
        <v>351</v>
      </c>
      <c r="F206" s="239" t="s">
        <v>352</v>
      </c>
      <c r="G206" s="240" t="s">
        <v>168</v>
      </c>
      <c r="H206" s="241">
        <v>20</v>
      </c>
      <c r="I206" s="242"/>
      <c r="J206" s="243">
        <f>ROUND(I206*H206,2)</f>
        <v>0</v>
      </c>
      <c r="K206" s="244"/>
      <c r="L206" s="44"/>
      <c r="M206" s="245" t="s">
        <v>1</v>
      </c>
      <c r="N206" s="246" t="s">
        <v>38</v>
      </c>
      <c r="O206" s="91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9" t="s">
        <v>160</v>
      </c>
      <c r="AT206" s="249" t="s">
        <v>156</v>
      </c>
      <c r="AU206" s="249" t="s">
        <v>83</v>
      </c>
      <c r="AY206" s="17" t="s">
        <v>154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7" t="s">
        <v>81</v>
      </c>
      <c r="BK206" s="250">
        <f>ROUND(I206*H206,2)</f>
        <v>0</v>
      </c>
      <c r="BL206" s="17" t="s">
        <v>160</v>
      </c>
      <c r="BM206" s="249" t="s">
        <v>741</v>
      </c>
    </row>
    <row r="207" s="13" customFormat="1">
      <c r="A207" s="13"/>
      <c r="B207" s="251"/>
      <c r="C207" s="252"/>
      <c r="D207" s="253" t="s">
        <v>189</v>
      </c>
      <c r="E207" s="254" t="s">
        <v>1</v>
      </c>
      <c r="F207" s="255" t="s">
        <v>656</v>
      </c>
      <c r="G207" s="252"/>
      <c r="H207" s="256">
        <v>20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189</v>
      </c>
      <c r="AU207" s="262" t="s">
        <v>83</v>
      </c>
      <c r="AV207" s="13" t="s">
        <v>83</v>
      </c>
      <c r="AW207" s="13" t="s">
        <v>30</v>
      </c>
      <c r="AX207" s="13" t="s">
        <v>81</v>
      </c>
      <c r="AY207" s="262" t="s">
        <v>154</v>
      </c>
    </row>
    <row r="208" s="2" customFormat="1" ht="16.5" customHeight="1">
      <c r="A208" s="38"/>
      <c r="B208" s="39"/>
      <c r="C208" s="263" t="s">
        <v>341</v>
      </c>
      <c r="D208" s="263" t="s">
        <v>262</v>
      </c>
      <c r="E208" s="264" t="s">
        <v>355</v>
      </c>
      <c r="F208" s="265" t="s">
        <v>356</v>
      </c>
      <c r="G208" s="266" t="s">
        <v>209</v>
      </c>
      <c r="H208" s="267">
        <v>2.0600000000000001</v>
      </c>
      <c r="I208" s="268"/>
      <c r="J208" s="269">
        <f>ROUND(I208*H208,2)</f>
        <v>0</v>
      </c>
      <c r="K208" s="270"/>
      <c r="L208" s="271"/>
      <c r="M208" s="272" t="s">
        <v>1</v>
      </c>
      <c r="N208" s="273" t="s">
        <v>38</v>
      </c>
      <c r="O208" s="91"/>
      <c r="P208" s="247">
        <f>O208*H208</f>
        <v>0</v>
      </c>
      <c r="Q208" s="247">
        <v>0.20000000000000001</v>
      </c>
      <c r="R208" s="247">
        <f>Q208*H208</f>
        <v>0.41200000000000003</v>
      </c>
      <c r="S208" s="247">
        <v>0</v>
      </c>
      <c r="T208" s="24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9" t="s">
        <v>185</v>
      </c>
      <c r="AT208" s="249" t="s">
        <v>262</v>
      </c>
      <c r="AU208" s="249" t="s">
        <v>83</v>
      </c>
      <c r="AY208" s="17" t="s">
        <v>154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7" t="s">
        <v>81</v>
      </c>
      <c r="BK208" s="250">
        <f>ROUND(I208*H208,2)</f>
        <v>0</v>
      </c>
      <c r="BL208" s="17" t="s">
        <v>160</v>
      </c>
      <c r="BM208" s="249" t="s">
        <v>742</v>
      </c>
    </row>
    <row r="209" s="13" customFormat="1">
      <c r="A209" s="13"/>
      <c r="B209" s="251"/>
      <c r="C209" s="252"/>
      <c r="D209" s="253" t="s">
        <v>189</v>
      </c>
      <c r="E209" s="252"/>
      <c r="F209" s="255" t="s">
        <v>743</v>
      </c>
      <c r="G209" s="252"/>
      <c r="H209" s="256">
        <v>2.0600000000000001</v>
      </c>
      <c r="I209" s="257"/>
      <c r="J209" s="252"/>
      <c r="K209" s="252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189</v>
      </c>
      <c r="AU209" s="262" t="s">
        <v>83</v>
      </c>
      <c r="AV209" s="13" t="s">
        <v>83</v>
      </c>
      <c r="AW209" s="13" t="s">
        <v>4</v>
      </c>
      <c r="AX209" s="13" t="s">
        <v>81</v>
      </c>
      <c r="AY209" s="262" t="s">
        <v>154</v>
      </c>
    </row>
    <row r="210" s="2" customFormat="1" ht="16.5" customHeight="1">
      <c r="A210" s="38"/>
      <c r="B210" s="39"/>
      <c r="C210" s="237" t="s">
        <v>346</v>
      </c>
      <c r="D210" s="237" t="s">
        <v>156</v>
      </c>
      <c r="E210" s="238" t="s">
        <v>360</v>
      </c>
      <c r="F210" s="239" t="s">
        <v>361</v>
      </c>
      <c r="G210" s="240" t="s">
        <v>168</v>
      </c>
      <c r="H210" s="241">
        <v>100</v>
      </c>
      <c r="I210" s="242"/>
      <c r="J210" s="243">
        <f>ROUND(I210*H210,2)</f>
        <v>0</v>
      </c>
      <c r="K210" s="244"/>
      <c r="L210" s="44"/>
      <c r="M210" s="245" t="s">
        <v>1</v>
      </c>
      <c r="N210" s="246" t="s">
        <v>38</v>
      </c>
      <c r="O210" s="91"/>
      <c r="P210" s="247">
        <f>O210*H210</f>
        <v>0</v>
      </c>
      <c r="Q210" s="247">
        <v>0</v>
      </c>
      <c r="R210" s="247">
        <f>Q210*H210</f>
        <v>0</v>
      </c>
      <c r="S210" s="247">
        <v>0</v>
      </c>
      <c r="T210" s="24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9" t="s">
        <v>160</v>
      </c>
      <c r="AT210" s="249" t="s">
        <v>156</v>
      </c>
      <c r="AU210" s="249" t="s">
        <v>83</v>
      </c>
      <c r="AY210" s="17" t="s">
        <v>154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7" t="s">
        <v>81</v>
      </c>
      <c r="BK210" s="250">
        <f>ROUND(I210*H210,2)</f>
        <v>0</v>
      </c>
      <c r="BL210" s="17" t="s">
        <v>160</v>
      </c>
      <c r="BM210" s="249" t="s">
        <v>744</v>
      </c>
    </row>
    <row r="211" s="13" customFormat="1">
      <c r="A211" s="13"/>
      <c r="B211" s="251"/>
      <c r="C211" s="252"/>
      <c r="D211" s="253" t="s">
        <v>189</v>
      </c>
      <c r="E211" s="254" t="s">
        <v>1</v>
      </c>
      <c r="F211" s="255" t="s">
        <v>117</v>
      </c>
      <c r="G211" s="252"/>
      <c r="H211" s="256">
        <v>100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189</v>
      </c>
      <c r="AU211" s="262" t="s">
        <v>83</v>
      </c>
      <c r="AV211" s="13" t="s">
        <v>83</v>
      </c>
      <c r="AW211" s="13" t="s">
        <v>30</v>
      </c>
      <c r="AX211" s="13" t="s">
        <v>81</v>
      </c>
      <c r="AY211" s="262" t="s">
        <v>154</v>
      </c>
    </row>
    <row r="212" s="2" customFormat="1" ht="16.5" customHeight="1">
      <c r="A212" s="38"/>
      <c r="B212" s="39"/>
      <c r="C212" s="237" t="s">
        <v>350</v>
      </c>
      <c r="D212" s="237" t="s">
        <v>156</v>
      </c>
      <c r="E212" s="238" t="s">
        <v>745</v>
      </c>
      <c r="F212" s="239" t="s">
        <v>746</v>
      </c>
      <c r="G212" s="240" t="s">
        <v>209</v>
      </c>
      <c r="H212" s="241">
        <v>5</v>
      </c>
      <c r="I212" s="242"/>
      <c r="J212" s="243">
        <f>ROUND(I212*H212,2)</f>
        <v>0</v>
      </c>
      <c r="K212" s="244"/>
      <c r="L212" s="44"/>
      <c r="M212" s="245" t="s">
        <v>1</v>
      </c>
      <c r="N212" s="246" t="s">
        <v>38</v>
      </c>
      <c r="O212" s="91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9" t="s">
        <v>160</v>
      </c>
      <c r="AT212" s="249" t="s">
        <v>156</v>
      </c>
      <c r="AU212" s="249" t="s">
        <v>83</v>
      </c>
      <c r="AY212" s="17" t="s">
        <v>154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7" t="s">
        <v>81</v>
      </c>
      <c r="BK212" s="250">
        <f>ROUND(I212*H212,2)</f>
        <v>0</v>
      </c>
      <c r="BL212" s="17" t="s">
        <v>160</v>
      </c>
      <c r="BM212" s="249" t="s">
        <v>747</v>
      </c>
    </row>
    <row r="213" s="2" customFormat="1" ht="21.75" customHeight="1">
      <c r="A213" s="38"/>
      <c r="B213" s="39"/>
      <c r="C213" s="237" t="s">
        <v>354</v>
      </c>
      <c r="D213" s="237" t="s">
        <v>156</v>
      </c>
      <c r="E213" s="238" t="s">
        <v>748</v>
      </c>
      <c r="F213" s="239" t="s">
        <v>749</v>
      </c>
      <c r="G213" s="240" t="s">
        <v>209</v>
      </c>
      <c r="H213" s="241">
        <v>45</v>
      </c>
      <c r="I213" s="242"/>
      <c r="J213" s="243">
        <f>ROUND(I213*H213,2)</f>
        <v>0</v>
      </c>
      <c r="K213" s="244"/>
      <c r="L213" s="44"/>
      <c r="M213" s="245" t="s">
        <v>1</v>
      </c>
      <c r="N213" s="246" t="s">
        <v>38</v>
      </c>
      <c r="O213" s="91"/>
      <c r="P213" s="247">
        <f>O213*H213</f>
        <v>0</v>
      </c>
      <c r="Q213" s="247">
        <v>0</v>
      </c>
      <c r="R213" s="247">
        <f>Q213*H213</f>
        <v>0</v>
      </c>
      <c r="S213" s="247">
        <v>0</v>
      </c>
      <c r="T213" s="24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9" t="s">
        <v>160</v>
      </c>
      <c r="AT213" s="249" t="s">
        <v>156</v>
      </c>
      <c r="AU213" s="249" t="s">
        <v>83</v>
      </c>
      <c r="AY213" s="17" t="s">
        <v>154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7" t="s">
        <v>81</v>
      </c>
      <c r="BK213" s="250">
        <f>ROUND(I213*H213,2)</f>
        <v>0</v>
      </c>
      <c r="BL213" s="17" t="s">
        <v>160</v>
      </c>
      <c r="BM213" s="249" t="s">
        <v>750</v>
      </c>
    </row>
    <row r="214" s="13" customFormat="1">
      <c r="A214" s="13"/>
      <c r="B214" s="251"/>
      <c r="C214" s="252"/>
      <c r="D214" s="253" t="s">
        <v>189</v>
      </c>
      <c r="E214" s="254" t="s">
        <v>1</v>
      </c>
      <c r="F214" s="255" t="s">
        <v>751</v>
      </c>
      <c r="G214" s="252"/>
      <c r="H214" s="256">
        <v>45</v>
      </c>
      <c r="I214" s="257"/>
      <c r="J214" s="252"/>
      <c r="K214" s="252"/>
      <c r="L214" s="258"/>
      <c r="M214" s="259"/>
      <c r="N214" s="260"/>
      <c r="O214" s="260"/>
      <c r="P214" s="260"/>
      <c r="Q214" s="260"/>
      <c r="R214" s="260"/>
      <c r="S214" s="260"/>
      <c r="T214" s="26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2" t="s">
        <v>189</v>
      </c>
      <c r="AU214" s="262" t="s">
        <v>83</v>
      </c>
      <c r="AV214" s="13" t="s">
        <v>83</v>
      </c>
      <c r="AW214" s="13" t="s">
        <v>30</v>
      </c>
      <c r="AX214" s="13" t="s">
        <v>81</v>
      </c>
      <c r="AY214" s="262" t="s">
        <v>154</v>
      </c>
    </row>
    <row r="215" s="12" customFormat="1" ht="22.8" customHeight="1">
      <c r="A215" s="12"/>
      <c r="B215" s="221"/>
      <c r="C215" s="222"/>
      <c r="D215" s="223" t="s">
        <v>72</v>
      </c>
      <c r="E215" s="235" t="s">
        <v>83</v>
      </c>
      <c r="F215" s="235" t="s">
        <v>752</v>
      </c>
      <c r="G215" s="222"/>
      <c r="H215" s="222"/>
      <c r="I215" s="225"/>
      <c r="J215" s="236">
        <f>BK215</f>
        <v>0</v>
      </c>
      <c r="K215" s="222"/>
      <c r="L215" s="227"/>
      <c r="M215" s="228"/>
      <c r="N215" s="229"/>
      <c r="O215" s="229"/>
      <c r="P215" s="230">
        <f>SUM(P216:P236)</f>
        <v>0</v>
      </c>
      <c r="Q215" s="229"/>
      <c r="R215" s="230">
        <f>SUM(R216:R236)</f>
        <v>2.8617349999999999</v>
      </c>
      <c r="S215" s="229"/>
      <c r="T215" s="231">
        <f>SUM(T216:T236)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2" t="s">
        <v>81</v>
      </c>
      <c r="AT215" s="233" t="s">
        <v>72</v>
      </c>
      <c r="AU215" s="233" t="s">
        <v>81</v>
      </c>
      <c r="AY215" s="232" t="s">
        <v>154</v>
      </c>
      <c r="BK215" s="234">
        <f>SUM(BK216:BK236)</f>
        <v>0</v>
      </c>
    </row>
    <row r="216" s="2" customFormat="1" ht="21.75" customHeight="1">
      <c r="A216" s="38"/>
      <c r="B216" s="39"/>
      <c r="C216" s="237" t="s">
        <v>359</v>
      </c>
      <c r="D216" s="237" t="s">
        <v>156</v>
      </c>
      <c r="E216" s="238" t="s">
        <v>753</v>
      </c>
      <c r="F216" s="239" t="s">
        <v>754</v>
      </c>
      <c r="G216" s="240" t="s">
        <v>159</v>
      </c>
      <c r="H216" s="241">
        <v>8</v>
      </c>
      <c r="I216" s="242"/>
      <c r="J216" s="243">
        <f>ROUND(I216*H216,2)</f>
        <v>0</v>
      </c>
      <c r="K216" s="244"/>
      <c r="L216" s="44"/>
      <c r="M216" s="245" t="s">
        <v>1</v>
      </c>
      <c r="N216" s="246" t="s">
        <v>38</v>
      </c>
      <c r="O216" s="91"/>
      <c r="P216" s="247">
        <f>O216*H216</f>
        <v>0</v>
      </c>
      <c r="Q216" s="247">
        <v>0.089359999999999995</v>
      </c>
      <c r="R216" s="247">
        <f>Q216*H216</f>
        <v>0.71487999999999996</v>
      </c>
      <c r="S216" s="247">
        <v>0</v>
      </c>
      <c r="T216" s="24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9" t="s">
        <v>160</v>
      </c>
      <c r="AT216" s="249" t="s">
        <v>156</v>
      </c>
      <c r="AU216" s="249" t="s">
        <v>83</v>
      </c>
      <c r="AY216" s="17" t="s">
        <v>154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7" t="s">
        <v>81</v>
      </c>
      <c r="BK216" s="250">
        <f>ROUND(I216*H216,2)</f>
        <v>0</v>
      </c>
      <c r="BL216" s="17" t="s">
        <v>160</v>
      </c>
      <c r="BM216" s="249" t="s">
        <v>755</v>
      </c>
    </row>
    <row r="217" s="2" customFormat="1" ht="16.5" customHeight="1">
      <c r="A217" s="38"/>
      <c r="B217" s="39"/>
      <c r="C217" s="263" t="s">
        <v>365</v>
      </c>
      <c r="D217" s="263" t="s">
        <v>262</v>
      </c>
      <c r="E217" s="264" t="s">
        <v>756</v>
      </c>
      <c r="F217" s="265" t="s">
        <v>757</v>
      </c>
      <c r="G217" s="266" t="s">
        <v>159</v>
      </c>
      <c r="H217" s="267">
        <v>7</v>
      </c>
      <c r="I217" s="268"/>
      <c r="J217" s="269">
        <f>ROUND(I217*H217,2)</f>
        <v>0</v>
      </c>
      <c r="K217" s="270"/>
      <c r="L217" s="271"/>
      <c r="M217" s="272" t="s">
        <v>1</v>
      </c>
      <c r="N217" s="273" t="s">
        <v>38</v>
      </c>
      <c r="O217" s="91"/>
      <c r="P217" s="247">
        <f>O217*H217</f>
        <v>0</v>
      </c>
      <c r="Q217" s="247">
        <v>0.085000000000000006</v>
      </c>
      <c r="R217" s="247">
        <f>Q217*H217</f>
        <v>0.59500000000000008</v>
      </c>
      <c r="S217" s="247">
        <v>0</v>
      </c>
      <c r="T217" s="24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9" t="s">
        <v>185</v>
      </c>
      <c r="AT217" s="249" t="s">
        <v>262</v>
      </c>
      <c r="AU217" s="249" t="s">
        <v>83</v>
      </c>
      <c r="AY217" s="17" t="s">
        <v>154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7" t="s">
        <v>81</v>
      </c>
      <c r="BK217" s="250">
        <f>ROUND(I217*H217,2)</f>
        <v>0</v>
      </c>
      <c r="BL217" s="17" t="s">
        <v>160</v>
      </c>
      <c r="BM217" s="249" t="s">
        <v>758</v>
      </c>
    </row>
    <row r="218" s="2" customFormat="1" ht="21.75" customHeight="1">
      <c r="A218" s="38"/>
      <c r="B218" s="39"/>
      <c r="C218" s="263" t="s">
        <v>368</v>
      </c>
      <c r="D218" s="263" t="s">
        <v>262</v>
      </c>
      <c r="E218" s="264" t="s">
        <v>759</v>
      </c>
      <c r="F218" s="265" t="s">
        <v>760</v>
      </c>
      <c r="G218" s="266" t="s">
        <v>159</v>
      </c>
      <c r="H218" s="267">
        <v>1</v>
      </c>
      <c r="I218" s="268"/>
      <c r="J218" s="269">
        <f>ROUND(I218*H218,2)</f>
        <v>0</v>
      </c>
      <c r="K218" s="270"/>
      <c r="L218" s="271"/>
      <c r="M218" s="272" t="s">
        <v>1</v>
      </c>
      <c r="N218" s="273" t="s">
        <v>38</v>
      </c>
      <c r="O218" s="91"/>
      <c r="P218" s="247">
        <f>O218*H218</f>
        <v>0</v>
      </c>
      <c r="Q218" s="247">
        <v>0.16</v>
      </c>
      <c r="R218" s="247">
        <f>Q218*H218</f>
        <v>0.16</v>
      </c>
      <c r="S218" s="247">
        <v>0</v>
      </c>
      <c r="T218" s="24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9" t="s">
        <v>185</v>
      </c>
      <c r="AT218" s="249" t="s">
        <v>262</v>
      </c>
      <c r="AU218" s="249" t="s">
        <v>83</v>
      </c>
      <c r="AY218" s="17" t="s">
        <v>154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7" t="s">
        <v>81</v>
      </c>
      <c r="BK218" s="250">
        <f>ROUND(I218*H218,2)</f>
        <v>0</v>
      </c>
      <c r="BL218" s="17" t="s">
        <v>160</v>
      </c>
      <c r="BM218" s="249" t="s">
        <v>761</v>
      </c>
    </row>
    <row r="219" s="2" customFormat="1" ht="21.75" customHeight="1">
      <c r="A219" s="38"/>
      <c r="B219" s="39"/>
      <c r="C219" s="237" t="s">
        <v>372</v>
      </c>
      <c r="D219" s="237" t="s">
        <v>156</v>
      </c>
      <c r="E219" s="238" t="s">
        <v>762</v>
      </c>
      <c r="F219" s="239" t="s">
        <v>763</v>
      </c>
      <c r="G219" s="240" t="s">
        <v>209</v>
      </c>
      <c r="H219" s="241">
        <v>4.7300000000000004</v>
      </c>
      <c r="I219" s="242"/>
      <c r="J219" s="243">
        <f>ROUND(I219*H219,2)</f>
        <v>0</v>
      </c>
      <c r="K219" s="244"/>
      <c r="L219" s="44"/>
      <c r="M219" s="245" t="s">
        <v>1</v>
      </c>
      <c r="N219" s="246" t="s">
        <v>38</v>
      </c>
      <c r="O219" s="91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9" t="s">
        <v>160</v>
      </c>
      <c r="AT219" s="249" t="s">
        <v>156</v>
      </c>
      <c r="AU219" s="249" t="s">
        <v>83</v>
      </c>
      <c r="AY219" s="17" t="s">
        <v>154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7" t="s">
        <v>81</v>
      </c>
      <c r="BK219" s="250">
        <f>ROUND(I219*H219,2)</f>
        <v>0</v>
      </c>
      <c r="BL219" s="17" t="s">
        <v>160</v>
      </c>
      <c r="BM219" s="249" t="s">
        <v>764</v>
      </c>
    </row>
    <row r="220" s="13" customFormat="1">
      <c r="A220" s="13"/>
      <c r="B220" s="251"/>
      <c r="C220" s="252"/>
      <c r="D220" s="253" t="s">
        <v>189</v>
      </c>
      <c r="E220" s="254" t="s">
        <v>1</v>
      </c>
      <c r="F220" s="255" t="s">
        <v>765</v>
      </c>
      <c r="G220" s="252"/>
      <c r="H220" s="256">
        <v>4.7300000000000004</v>
      </c>
      <c r="I220" s="257"/>
      <c r="J220" s="252"/>
      <c r="K220" s="252"/>
      <c r="L220" s="258"/>
      <c r="M220" s="259"/>
      <c r="N220" s="260"/>
      <c r="O220" s="260"/>
      <c r="P220" s="260"/>
      <c r="Q220" s="260"/>
      <c r="R220" s="260"/>
      <c r="S220" s="260"/>
      <c r="T220" s="26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2" t="s">
        <v>189</v>
      </c>
      <c r="AU220" s="262" t="s">
        <v>83</v>
      </c>
      <c r="AV220" s="13" t="s">
        <v>83</v>
      </c>
      <c r="AW220" s="13" t="s">
        <v>30</v>
      </c>
      <c r="AX220" s="13" t="s">
        <v>81</v>
      </c>
      <c r="AY220" s="262" t="s">
        <v>154</v>
      </c>
    </row>
    <row r="221" s="2" customFormat="1" ht="21.75" customHeight="1">
      <c r="A221" s="38"/>
      <c r="B221" s="39"/>
      <c r="C221" s="237" t="s">
        <v>376</v>
      </c>
      <c r="D221" s="237" t="s">
        <v>156</v>
      </c>
      <c r="E221" s="238" t="s">
        <v>766</v>
      </c>
      <c r="F221" s="239" t="s">
        <v>767</v>
      </c>
      <c r="G221" s="240" t="s">
        <v>209</v>
      </c>
      <c r="H221" s="241">
        <v>0.67500000000000004</v>
      </c>
      <c r="I221" s="242"/>
      <c r="J221" s="243">
        <f>ROUND(I221*H221,2)</f>
        <v>0</v>
      </c>
      <c r="K221" s="244"/>
      <c r="L221" s="44"/>
      <c r="M221" s="245" t="s">
        <v>1</v>
      </c>
      <c r="N221" s="246" t="s">
        <v>38</v>
      </c>
      <c r="O221" s="91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9" t="s">
        <v>160</v>
      </c>
      <c r="AT221" s="249" t="s">
        <v>156</v>
      </c>
      <c r="AU221" s="249" t="s">
        <v>83</v>
      </c>
      <c r="AY221" s="17" t="s">
        <v>154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7" t="s">
        <v>81</v>
      </c>
      <c r="BK221" s="250">
        <f>ROUND(I221*H221,2)</f>
        <v>0</v>
      </c>
      <c r="BL221" s="17" t="s">
        <v>160</v>
      </c>
      <c r="BM221" s="249" t="s">
        <v>768</v>
      </c>
    </row>
    <row r="222" s="13" customFormat="1">
      <c r="A222" s="13"/>
      <c r="B222" s="251"/>
      <c r="C222" s="252"/>
      <c r="D222" s="253" t="s">
        <v>189</v>
      </c>
      <c r="E222" s="254" t="s">
        <v>1</v>
      </c>
      <c r="F222" s="255" t="s">
        <v>769</v>
      </c>
      <c r="G222" s="252"/>
      <c r="H222" s="256">
        <v>0.67500000000000004</v>
      </c>
      <c r="I222" s="257"/>
      <c r="J222" s="252"/>
      <c r="K222" s="252"/>
      <c r="L222" s="258"/>
      <c r="M222" s="259"/>
      <c r="N222" s="260"/>
      <c r="O222" s="260"/>
      <c r="P222" s="260"/>
      <c r="Q222" s="260"/>
      <c r="R222" s="260"/>
      <c r="S222" s="260"/>
      <c r="T222" s="26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2" t="s">
        <v>189</v>
      </c>
      <c r="AU222" s="262" t="s">
        <v>83</v>
      </c>
      <c r="AV222" s="13" t="s">
        <v>83</v>
      </c>
      <c r="AW222" s="13" t="s">
        <v>30</v>
      </c>
      <c r="AX222" s="13" t="s">
        <v>81</v>
      </c>
      <c r="AY222" s="262" t="s">
        <v>154</v>
      </c>
    </row>
    <row r="223" s="2" customFormat="1" ht="21.75" customHeight="1">
      <c r="A223" s="38"/>
      <c r="B223" s="39"/>
      <c r="C223" s="237" t="s">
        <v>380</v>
      </c>
      <c r="D223" s="237" t="s">
        <v>156</v>
      </c>
      <c r="E223" s="238" t="s">
        <v>770</v>
      </c>
      <c r="F223" s="239" t="s">
        <v>771</v>
      </c>
      <c r="G223" s="240" t="s">
        <v>194</v>
      </c>
      <c r="H223" s="241">
        <v>4.5</v>
      </c>
      <c r="I223" s="242"/>
      <c r="J223" s="243">
        <f>ROUND(I223*H223,2)</f>
        <v>0</v>
      </c>
      <c r="K223" s="244"/>
      <c r="L223" s="44"/>
      <c r="M223" s="245" t="s">
        <v>1</v>
      </c>
      <c r="N223" s="246" t="s">
        <v>38</v>
      </c>
      <c r="O223" s="91"/>
      <c r="P223" s="247">
        <f>O223*H223</f>
        <v>0</v>
      </c>
      <c r="Q223" s="247">
        <v>0.17488999999999999</v>
      </c>
      <c r="R223" s="247">
        <f>Q223*H223</f>
        <v>0.78700499999999995</v>
      </c>
      <c r="S223" s="247">
        <v>0</v>
      </c>
      <c r="T223" s="24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9" t="s">
        <v>160</v>
      </c>
      <c r="AT223" s="249" t="s">
        <v>156</v>
      </c>
      <c r="AU223" s="249" t="s">
        <v>83</v>
      </c>
      <c r="AY223" s="17" t="s">
        <v>154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7" t="s">
        <v>81</v>
      </c>
      <c r="BK223" s="250">
        <f>ROUND(I223*H223,2)</f>
        <v>0</v>
      </c>
      <c r="BL223" s="17" t="s">
        <v>160</v>
      </c>
      <c r="BM223" s="249" t="s">
        <v>772</v>
      </c>
    </row>
    <row r="224" s="13" customFormat="1">
      <c r="A224" s="13"/>
      <c r="B224" s="251"/>
      <c r="C224" s="252"/>
      <c r="D224" s="253" t="s">
        <v>189</v>
      </c>
      <c r="E224" s="254" t="s">
        <v>1</v>
      </c>
      <c r="F224" s="255" t="s">
        <v>773</v>
      </c>
      <c r="G224" s="252"/>
      <c r="H224" s="256">
        <v>4.5</v>
      </c>
      <c r="I224" s="257"/>
      <c r="J224" s="252"/>
      <c r="K224" s="252"/>
      <c r="L224" s="258"/>
      <c r="M224" s="259"/>
      <c r="N224" s="260"/>
      <c r="O224" s="260"/>
      <c r="P224" s="260"/>
      <c r="Q224" s="260"/>
      <c r="R224" s="260"/>
      <c r="S224" s="260"/>
      <c r="T224" s="26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2" t="s">
        <v>189</v>
      </c>
      <c r="AU224" s="262" t="s">
        <v>83</v>
      </c>
      <c r="AV224" s="13" t="s">
        <v>83</v>
      </c>
      <c r="AW224" s="13" t="s">
        <v>30</v>
      </c>
      <c r="AX224" s="13" t="s">
        <v>81</v>
      </c>
      <c r="AY224" s="262" t="s">
        <v>154</v>
      </c>
    </row>
    <row r="225" s="2" customFormat="1" ht="21.75" customHeight="1">
      <c r="A225" s="38"/>
      <c r="B225" s="39"/>
      <c r="C225" s="263" t="s">
        <v>384</v>
      </c>
      <c r="D225" s="263" t="s">
        <v>262</v>
      </c>
      <c r="E225" s="264" t="s">
        <v>774</v>
      </c>
      <c r="F225" s="265" t="s">
        <v>775</v>
      </c>
      <c r="G225" s="266" t="s">
        <v>159</v>
      </c>
      <c r="H225" s="267">
        <v>3</v>
      </c>
      <c r="I225" s="268"/>
      <c r="J225" s="269">
        <f>ROUND(I225*H225,2)</f>
        <v>0</v>
      </c>
      <c r="K225" s="270"/>
      <c r="L225" s="271"/>
      <c r="M225" s="272" t="s">
        <v>1</v>
      </c>
      <c r="N225" s="273" t="s">
        <v>38</v>
      </c>
      <c r="O225" s="91"/>
      <c r="P225" s="247">
        <f>O225*H225</f>
        <v>0</v>
      </c>
      <c r="Q225" s="247">
        <v>0.185</v>
      </c>
      <c r="R225" s="247">
        <f>Q225*H225</f>
        <v>0.55499999999999994</v>
      </c>
      <c r="S225" s="247">
        <v>0</v>
      </c>
      <c r="T225" s="24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9" t="s">
        <v>185</v>
      </c>
      <c r="AT225" s="249" t="s">
        <v>262</v>
      </c>
      <c r="AU225" s="249" t="s">
        <v>83</v>
      </c>
      <c r="AY225" s="17" t="s">
        <v>154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7" t="s">
        <v>81</v>
      </c>
      <c r="BK225" s="250">
        <f>ROUND(I225*H225,2)</f>
        <v>0</v>
      </c>
      <c r="BL225" s="17" t="s">
        <v>160</v>
      </c>
      <c r="BM225" s="249" t="s">
        <v>776</v>
      </c>
    </row>
    <row r="226" s="2" customFormat="1" ht="21.75" customHeight="1">
      <c r="A226" s="38"/>
      <c r="B226" s="39"/>
      <c r="C226" s="237" t="s">
        <v>390</v>
      </c>
      <c r="D226" s="237" t="s">
        <v>156</v>
      </c>
      <c r="E226" s="238" t="s">
        <v>777</v>
      </c>
      <c r="F226" s="239" t="s">
        <v>778</v>
      </c>
      <c r="G226" s="240" t="s">
        <v>194</v>
      </c>
      <c r="H226" s="241">
        <v>5.5</v>
      </c>
      <c r="I226" s="242"/>
      <c r="J226" s="243">
        <f>ROUND(I226*H226,2)</f>
        <v>0</v>
      </c>
      <c r="K226" s="244"/>
      <c r="L226" s="44"/>
      <c r="M226" s="245" t="s">
        <v>1</v>
      </c>
      <c r="N226" s="246" t="s">
        <v>38</v>
      </c>
      <c r="O226" s="91"/>
      <c r="P226" s="247">
        <f>O226*H226</f>
        <v>0</v>
      </c>
      <c r="Q226" s="247">
        <v>0.00073999999999999999</v>
      </c>
      <c r="R226" s="247">
        <f>Q226*H226</f>
        <v>0.0040699999999999998</v>
      </c>
      <c r="S226" s="247">
        <v>0</v>
      </c>
      <c r="T226" s="24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9" t="s">
        <v>160</v>
      </c>
      <c r="AT226" s="249" t="s">
        <v>156</v>
      </c>
      <c r="AU226" s="249" t="s">
        <v>83</v>
      </c>
      <c r="AY226" s="17" t="s">
        <v>154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7" t="s">
        <v>81</v>
      </c>
      <c r="BK226" s="250">
        <f>ROUND(I226*H226,2)</f>
        <v>0</v>
      </c>
      <c r="BL226" s="17" t="s">
        <v>160</v>
      </c>
      <c r="BM226" s="249" t="s">
        <v>779</v>
      </c>
    </row>
    <row r="227" s="2" customFormat="1" ht="21.75" customHeight="1">
      <c r="A227" s="38"/>
      <c r="B227" s="39"/>
      <c r="C227" s="263" t="s">
        <v>395</v>
      </c>
      <c r="D227" s="263" t="s">
        <v>262</v>
      </c>
      <c r="E227" s="264" t="s">
        <v>780</v>
      </c>
      <c r="F227" s="265" t="s">
        <v>781</v>
      </c>
      <c r="G227" s="266" t="s">
        <v>194</v>
      </c>
      <c r="H227" s="267">
        <v>5.5</v>
      </c>
      <c r="I227" s="268"/>
      <c r="J227" s="269">
        <f>ROUND(I227*H227,2)</f>
        <v>0</v>
      </c>
      <c r="K227" s="270"/>
      <c r="L227" s="271"/>
      <c r="M227" s="272" t="s">
        <v>1</v>
      </c>
      <c r="N227" s="273" t="s">
        <v>38</v>
      </c>
      <c r="O227" s="91"/>
      <c r="P227" s="247">
        <f>O227*H227</f>
        <v>0</v>
      </c>
      <c r="Q227" s="247">
        <v>0.0057000000000000002</v>
      </c>
      <c r="R227" s="247">
        <f>Q227*H227</f>
        <v>0.031350000000000003</v>
      </c>
      <c r="S227" s="247">
        <v>0</v>
      </c>
      <c r="T227" s="24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9" t="s">
        <v>185</v>
      </c>
      <c r="AT227" s="249" t="s">
        <v>262</v>
      </c>
      <c r="AU227" s="249" t="s">
        <v>83</v>
      </c>
      <c r="AY227" s="17" t="s">
        <v>154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7" t="s">
        <v>81</v>
      </c>
      <c r="BK227" s="250">
        <f>ROUND(I227*H227,2)</f>
        <v>0</v>
      </c>
      <c r="BL227" s="17" t="s">
        <v>160</v>
      </c>
      <c r="BM227" s="249" t="s">
        <v>782</v>
      </c>
    </row>
    <row r="228" s="2" customFormat="1" ht="16.5" customHeight="1">
      <c r="A228" s="38"/>
      <c r="B228" s="39"/>
      <c r="C228" s="237" t="s">
        <v>400</v>
      </c>
      <c r="D228" s="237" t="s">
        <v>156</v>
      </c>
      <c r="E228" s="238" t="s">
        <v>783</v>
      </c>
      <c r="F228" s="239" t="s">
        <v>784</v>
      </c>
      <c r="G228" s="240" t="s">
        <v>168</v>
      </c>
      <c r="H228" s="241">
        <v>9.75</v>
      </c>
      <c r="I228" s="242"/>
      <c r="J228" s="243">
        <f>ROUND(I228*H228,2)</f>
        <v>0</v>
      </c>
      <c r="K228" s="244"/>
      <c r="L228" s="44"/>
      <c r="M228" s="245" t="s">
        <v>1</v>
      </c>
      <c r="N228" s="246" t="s">
        <v>38</v>
      </c>
      <c r="O228" s="91"/>
      <c r="P228" s="247">
        <f>O228*H228</f>
        <v>0</v>
      </c>
      <c r="Q228" s="247">
        <v>0.0014400000000000001</v>
      </c>
      <c r="R228" s="247">
        <f>Q228*H228</f>
        <v>0.01404</v>
      </c>
      <c r="S228" s="247">
        <v>0</v>
      </c>
      <c r="T228" s="24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9" t="s">
        <v>160</v>
      </c>
      <c r="AT228" s="249" t="s">
        <v>156</v>
      </c>
      <c r="AU228" s="249" t="s">
        <v>83</v>
      </c>
      <c r="AY228" s="17" t="s">
        <v>154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7" t="s">
        <v>81</v>
      </c>
      <c r="BK228" s="250">
        <f>ROUND(I228*H228,2)</f>
        <v>0</v>
      </c>
      <c r="BL228" s="17" t="s">
        <v>160</v>
      </c>
      <c r="BM228" s="249" t="s">
        <v>785</v>
      </c>
    </row>
    <row r="229" s="13" customFormat="1">
      <c r="A229" s="13"/>
      <c r="B229" s="251"/>
      <c r="C229" s="252"/>
      <c r="D229" s="253" t="s">
        <v>189</v>
      </c>
      <c r="E229" s="254" t="s">
        <v>1</v>
      </c>
      <c r="F229" s="255" t="s">
        <v>786</v>
      </c>
      <c r="G229" s="252"/>
      <c r="H229" s="256">
        <v>9.75</v>
      </c>
      <c r="I229" s="257"/>
      <c r="J229" s="252"/>
      <c r="K229" s="252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189</v>
      </c>
      <c r="AU229" s="262" t="s">
        <v>83</v>
      </c>
      <c r="AV229" s="13" t="s">
        <v>83</v>
      </c>
      <c r="AW229" s="13" t="s">
        <v>30</v>
      </c>
      <c r="AX229" s="13" t="s">
        <v>81</v>
      </c>
      <c r="AY229" s="262" t="s">
        <v>154</v>
      </c>
    </row>
    <row r="230" s="2" customFormat="1" ht="16.5" customHeight="1">
      <c r="A230" s="38"/>
      <c r="B230" s="39"/>
      <c r="C230" s="237" t="s">
        <v>404</v>
      </c>
      <c r="D230" s="237" t="s">
        <v>156</v>
      </c>
      <c r="E230" s="238" t="s">
        <v>787</v>
      </c>
      <c r="F230" s="239" t="s">
        <v>788</v>
      </c>
      <c r="G230" s="240" t="s">
        <v>168</v>
      </c>
      <c r="H230" s="241">
        <v>9.75</v>
      </c>
      <c r="I230" s="242"/>
      <c r="J230" s="243">
        <f>ROUND(I230*H230,2)</f>
        <v>0</v>
      </c>
      <c r="K230" s="244"/>
      <c r="L230" s="44"/>
      <c r="M230" s="245" t="s">
        <v>1</v>
      </c>
      <c r="N230" s="246" t="s">
        <v>38</v>
      </c>
      <c r="O230" s="91"/>
      <c r="P230" s="247">
        <f>O230*H230</f>
        <v>0</v>
      </c>
      <c r="Q230" s="247">
        <v>4.0000000000000003E-05</v>
      </c>
      <c r="R230" s="247">
        <f>Q230*H230</f>
        <v>0.00039000000000000005</v>
      </c>
      <c r="S230" s="247">
        <v>0</v>
      </c>
      <c r="T230" s="24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9" t="s">
        <v>160</v>
      </c>
      <c r="AT230" s="249" t="s">
        <v>156</v>
      </c>
      <c r="AU230" s="249" t="s">
        <v>83</v>
      </c>
      <c r="AY230" s="17" t="s">
        <v>154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7" t="s">
        <v>81</v>
      </c>
      <c r="BK230" s="250">
        <f>ROUND(I230*H230,2)</f>
        <v>0</v>
      </c>
      <c r="BL230" s="17" t="s">
        <v>160</v>
      </c>
      <c r="BM230" s="249" t="s">
        <v>789</v>
      </c>
    </row>
    <row r="231" s="2" customFormat="1" ht="16.5" customHeight="1">
      <c r="A231" s="38"/>
      <c r="B231" s="39"/>
      <c r="C231" s="237" t="s">
        <v>408</v>
      </c>
      <c r="D231" s="237" t="s">
        <v>156</v>
      </c>
      <c r="E231" s="238" t="s">
        <v>285</v>
      </c>
      <c r="F231" s="239" t="s">
        <v>286</v>
      </c>
      <c r="G231" s="240" t="s">
        <v>168</v>
      </c>
      <c r="H231" s="241">
        <v>2.25</v>
      </c>
      <c r="I231" s="242"/>
      <c r="J231" s="243">
        <f>ROUND(I231*H231,2)</f>
        <v>0</v>
      </c>
      <c r="K231" s="244"/>
      <c r="L231" s="44"/>
      <c r="M231" s="245" t="s">
        <v>1</v>
      </c>
      <c r="N231" s="246" t="s">
        <v>38</v>
      </c>
      <c r="O231" s="91"/>
      <c r="P231" s="247">
        <f>O231*H231</f>
        <v>0</v>
      </c>
      <c r="Q231" s="247">
        <v>0</v>
      </c>
      <c r="R231" s="247">
        <f>Q231*H231</f>
        <v>0</v>
      </c>
      <c r="S231" s="247">
        <v>0</v>
      </c>
      <c r="T231" s="24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9" t="s">
        <v>160</v>
      </c>
      <c r="AT231" s="249" t="s">
        <v>156</v>
      </c>
      <c r="AU231" s="249" t="s">
        <v>83</v>
      </c>
      <c r="AY231" s="17" t="s">
        <v>154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7" t="s">
        <v>81</v>
      </c>
      <c r="BK231" s="250">
        <f>ROUND(I231*H231,2)</f>
        <v>0</v>
      </c>
      <c r="BL231" s="17" t="s">
        <v>160</v>
      </c>
      <c r="BM231" s="249" t="s">
        <v>790</v>
      </c>
    </row>
    <row r="232" s="13" customFormat="1">
      <c r="A232" s="13"/>
      <c r="B232" s="251"/>
      <c r="C232" s="252"/>
      <c r="D232" s="253" t="s">
        <v>189</v>
      </c>
      <c r="E232" s="254" t="s">
        <v>1</v>
      </c>
      <c r="F232" s="255" t="s">
        <v>791</v>
      </c>
      <c r="G232" s="252"/>
      <c r="H232" s="256">
        <v>2.25</v>
      </c>
      <c r="I232" s="257"/>
      <c r="J232" s="252"/>
      <c r="K232" s="252"/>
      <c r="L232" s="258"/>
      <c r="M232" s="259"/>
      <c r="N232" s="260"/>
      <c r="O232" s="260"/>
      <c r="P232" s="260"/>
      <c r="Q232" s="260"/>
      <c r="R232" s="260"/>
      <c r="S232" s="260"/>
      <c r="T232" s="26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2" t="s">
        <v>189</v>
      </c>
      <c r="AU232" s="262" t="s">
        <v>83</v>
      </c>
      <c r="AV232" s="13" t="s">
        <v>83</v>
      </c>
      <c r="AW232" s="13" t="s">
        <v>30</v>
      </c>
      <c r="AX232" s="13" t="s">
        <v>81</v>
      </c>
      <c r="AY232" s="262" t="s">
        <v>154</v>
      </c>
    </row>
    <row r="233" s="2" customFormat="1" ht="16.5" customHeight="1">
      <c r="A233" s="38"/>
      <c r="B233" s="39"/>
      <c r="C233" s="237" t="s">
        <v>413</v>
      </c>
      <c r="D233" s="237" t="s">
        <v>156</v>
      </c>
      <c r="E233" s="238" t="s">
        <v>289</v>
      </c>
      <c r="F233" s="239" t="s">
        <v>290</v>
      </c>
      <c r="G233" s="240" t="s">
        <v>168</v>
      </c>
      <c r="H233" s="241">
        <v>1.5</v>
      </c>
      <c r="I233" s="242"/>
      <c r="J233" s="243">
        <f>ROUND(I233*H233,2)</f>
        <v>0</v>
      </c>
      <c r="K233" s="244"/>
      <c r="L233" s="44"/>
      <c r="M233" s="245" t="s">
        <v>1</v>
      </c>
      <c r="N233" s="246" t="s">
        <v>38</v>
      </c>
      <c r="O233" s="91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9" t="s">
        <v>160</v>
      </c>
      <c r="AT233" s="249" t="s">
        <v>156</v>
      </c>
      <c r="AU233" s="249" t="s">
        <v>83</v>
      </c>
      <c r="AY233" s="17" t="s">
        <v>154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7" t="s">
        <v>81</v>
      </c>
      <c r="BK233" s="250">
        <f>ROUND(I233*H233,2)</f>
        <v>0</v>
      </c>
      <c r="BL233" s="17" t="s">
        <v>160</v>
      </c>
      <c r="BM233" s="249" t="s">
        <v>792</v>
      </c>
    </row>
    <row r="234" s="13" customFormat="1">
      <c r="A234" s="13"/>
      <c r="B234" s="251"/>
      <c r="C234" s="252"/>
      <c r="D234" s="253" t="s">
        <v>189</v>
      </c>
      <c r="E234" s="254" t="s">
        <v>1</v>
      </c>
      <c r="F234" s="255" t="s">
        <v>793</v>
      </c>
      <c r="G234" s="252"/>
      <c r="H234" s="256">
        <v>1.5</v>
      </c>
      <c r="I234" s="257"/>
      <c r="J234" s="252"/>
      <c r="K234" s="252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189</v>
      </c>
      <c r="AU234" s="262" t="s">
        <v>83</v>
      </c>
      <c r="AV234" s="13" t="s">
        <v>83</v>
      </c>
      <c r="AW234" s="13" t="s">
        <v>30</v>
      </c>
      <c r="AX234" s="13" t="s">
        <v>81</v>
      </c>
      <c r="AY234" s="262" t="s">
        <v>154</v>
      </c>
    </row>
    <row r="235" s="2" customFormat="1" ht="21.75" customHeight="1">
      <c r="A235" s="38"/>
      <c r="B235" s="39"/>
      <c r="C235" s="237" t="s">
        <v>418</v>
      </c>
      <c r="D235" s="237" t="s">
        <v>156</v>
      </c>
      <c r="E235" s="238" t="s">
        <v>794</v>
      </c>
      <c r="F235" s="239" t="s">
        <v>795</v>
      </c>
      <c r="G235" s="240" t="s">
        <v>168</v>
      </c>
      <c r="H235" s="241">
        <v>4.5</v>
      </c>
      <c r="I235" s="242"/>
      <c r="J235" s="243">
        <f>ROUND(I235*H235,2)</f>
        <v>0</v>
      </c>
      <c r="K235" s="244"/>
      <c r="L235" s="44"/>
      <c r="M235" s="245" t="s">
        <v>1</v>
      </c>
      <c r="N235" s="246" t="s">
        <v>38</v>
      </c>
      <c r="O235" s="91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9" t="s">
        <v>160</v>
      </c>
      <c r="AT235" s="249" t="s">
        <v>156</v>
      </c>
      <c r="AU235" s="249" t="s">
        <v>83</v>
      </c>
      <c r="AY235" s="17" t="s">
        <v>154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7" t="s">
        <v>81</v>
      </c>
      <c r="BK235" s="250">
        <f>ROUND(I235*H235,2)</f>
        <v>0</v>
      </c>
      <c r="BL235" s="17" t="s">
        <v>160</v>
      </c>
      <c r="BM235" s="249" t="s">
        <v>796</v>
      </c>
    </row>
    <row r="236" s="13" customFormat="1">
      <c r="A236" s="13"/>
      <c r="B236" s="251"/>
      <c r="C236" s="252"/>
      <c r="D236" s="253" t="s">
        <v>189</v>
      </c>
      <c r="E236" s="254" t="s">
        <v>1</v>
      </c>
      <c r="F236" s="255" t="s">
        <v>773</v>
      </c>
      <c r="G236" s="252"/>
      <c r="H236" s="256">
        <v>4.5</v>
      </c>
      <c r="I236" s="257"/>
      <c r="J236" s="252"/>
      <c r="K236" s="252"/>
      <c r="L236" s="258"/>
      <c r="M236" s="259"/>
      <c r="N236" s="260"/>
      <c r="O236" s="260"/>
      <c r="P236" s="260"/>
      <c r="Q236" s="260"/>
      <c r="R236" s="260"/>
      <c r="S236" s="260"/>
      <c r="T236" s="26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2" t="s">
        <v>189</v>
      </c>
      <c r="AU236" s="262" t="s">
        <v>83</v>
      </c>
      <c r="AV236" s="13" t="s">
        <v>83</v>
      </c>
      <c r="AW236" s="13" t="s">
        <v>30</v>
      </c>
      <c r="AX236" s="13" t="s">
        <v>81</v>
      </c>
      <c r="AY236" s="262" t="s">
        <v>154</v>
      </c>
    </row>
    <row r="237" s="12" customFormat="1" ht="22.8" customHeight="1">
      <c r="A237" s="12"/>
      <c r="B237" s="221"/>
      <c r="C237" s="222"/>
      <c r="D237" s="223" t="s">
        <v>72</v>
      </c>
      <c r="E237" s="235" t="s">
        <v>165</v>
      </c>
      <c r="F237" s="235" t="s">
        <v>797</v>
      </c>
      <c r="G237" s="222"/>
      <c r="H237" s="222"/>
      <c r="I237" s="225"/>
      <c r="J237" s="236">
        <f>BK237</f>
        <v>0</v>
      </c>
      <c r="K237" s="222"/>
      <c r="L237" s="227"/>
      <c r="M237" s="228"/>
      <c r="N237" s="229"/>
      <c r="O237" s="229"/>
      <c r="P237" s="230">
        <f>SUM(P238:P241)</f>
        <v>0</v>
      </c>
      <c r="Q237" s="229"/>
      <c r="R237" s="230">
        <f>SUM(R238:R241)</f>
        <v>13.537800000000001</v>
      </c>
      <c r="S237" s="229"/>
      <c r="T237" s="231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2" t="s">
        <v>81</v>
      </c>
      <c r="AT237" s="233" t="s">
        <v>72</v>
      </c>
      <c r="AU237" s="233" t="s">
        <v>81</v>
      </c>
      <c r="AY237" s="232" t="s">
        <v>154</v>
      </c>
      <c r="BK237" s="234">
        <f>SUM(BK238:BK241)</f>
        <v>0</v>
      </c>
    </row>
    <row r="238" s="2" customFormat="1" ht="21.75" customHeight="1">
      <c r="A238" s="38"/>
      <c r="B238" s="39"/>
      <c r="C238" s="237" t="s">
        <v>423</v>
      </c>
      <c r="D238" s="237" t="s">
        <v>156</v>
      </c>
      <c r="E238" s="238" t="s">
        <v>798</v>
      </c>
      <c r="F238" s="239" t="s">
        <v>799</v>
      </c>
      <c r="G238" s="240" t="s">
        <v>159</v>
      </c>
      <c r="H238" s="241">
        <v>18</v>
      </c>
      <c r="I238" s="242"/>
      <c r="J238" s="243">
        <f>ROUND(I238*H238,2)</f>
        <v>0</v>
      </c>
      <c r="K238" s="244"/>
      <c r="L238" s="44"/>
      <c r="M238" s="245" t="s">
        <v>1</v>
      </c>
      <c r="N238" s="246" t="s">
        <v>38</v>
      </c>
      <c r="O238" s="91"/>
      <c r="P238" s="247">
        <f>O238*H238</f>
        <v>0</v>
      </c>
      <c r="Q238" s="247">
        <v>0.72870000000000001</v>
      </c>
      <c r="R238" s="247">
        <f>Q238*H238</f>
        <v>13.1166</v>
      </c>
      <c r="S238" s="247">
        <v>0</v>
      </c>
      <c r="T238" s="24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9" t="s">
        <v>160</v>
      </c>
      <c r="AT238" s="249" t="s">
        <v>156</v>
      </c>
      <c r="AU238" s="249" t="s">
        <v>83</v>
      </c>
      <c r="AY238" s="17" t="s">
        <v>154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7" t="s">
        <v>81</v>
      </c>
      <c r="BK238" s="250">
        <f>ROUND(I238*H238,2)</f>
        <v>0</v>
      </c>
      <c r="BL238" s="17" t="s">
        <v>160</v>
      </c>
      <c r="BM238" s="249" t="s">
        <v>800</v>
      </c>
    </row>
    <row r="239" s="2" customFormat="1" ht="21.75" customHeight="1">
      <c r="A239" s="38"/>
      <c r="B239" s="39"/>
      <c r="C239" s="263" t="s">
        <v>428</v>
      </c>
      <c r="D239" s="263" t="s">
        <v>262</v>
      </c>
      <c r="E239" s="264" t="s">
        <v>801</v>
      </c>
      <c r="F239" s="265" t="s">
        <v>802</v>
      </c>
      <c r="G239" s="266" t="s">
        <v>159</v>
      </c>
      <c r="H239" s="267">
        <v>18</v>
      </c>
      <c r="I239" s="268"/>
      <c r="J239" s="269">
        <f>ROUND(I239*H239,2)</f>
        <v>0</v>
      </c>
      <c r="K239" s="270"/>
      <c r="L239" s="271"/>
      <c r="M239" s="272" t="s">
        <v>1</v>
      </c>
      <c r="N239" s="273" t="s">
        <v>38</v>
      </c>
      <c r="O239" s="91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9" t="s">
        <v>185</v>
      </c>
      <c r="AT239" s="249" t="s">
        <v>262</v>
      </c>
      <c r="AU239" s="249" t="s">
        <v>83</v>
      </c>
      <c r="AY239" s="17" t="s">
        <v>154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7" t="s">
        <v>81</v>
      </c>
      <c r="BK239" s="250">
        <f>ROUND(I239*H239,2)</f>
        <v>0</v>
      </c>
      <c r="BL239" s="17" t="s">
        <v>160</v>
      </c>
      <c r="BM239" s="249" t="s">
        <v>803</v>
      </c>
    </row>
    <row r="240" s="2" customFormat="1" ht="16.5" customHeight="1">
      <c r="A240" s="38"/>
      <c r="B240" s="39"/>
      <c r="C240" s="237" t="s">
        <v>436</v>
      </c>
      <c r="D240" s="237" t="s">
        <v>156</v>
      </c>
      <c r="E240" s="238" t="s">
        <v>804</v>
      </c>
      <c r="F240" s="239" t="s">
        <v>805</v>
      </c>
      <c r="G240" s="240" t="s">
        <v>159</v>
      </c>
      <c r="H240" s="241">
        <v>60</v>
      </c>
      <c r="I240" s="242"/>
      <c r="J240" s="243">
        <f>ROUND(I240*H240,2)</f>
        <v>0</v>
      </c>
      <c r="K240" s="244"/>
      <c r="L240" s="44"/>
      <c r="M240" s="245" t="s">
        <v>1</v>
      </c>
      <c r="N240" s="246" t="s">
        <v>38</v>
      </c>
      <c r="O240" s="91"/>
      <c r="P240" s="247">
        <f>O240*H240</f>
        <v>0</v>
      </c>
      <c r="Q240" s="247">
        <v>0.0070200000000000002</v>
      </c>
      <c r="R240" s="247">
        <f>Q240*H240</f>
        <v>0.42120000000000002</v>
      </c>
      <c r="S240" s="247">
        <v>0</v>
      </c>
      <c r="T240" s="24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9" t="s">
        <v>160</v>
      </c>
      <c r="AT240" s="249" t="s">
        <v>156</v>
      </c>
      <c r="AU240" s="249" t="s">
        <v>83</v>
      </c>
      <c r="AY240" s="17" t="s">
        <v>154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7" t="s">
        <v>81</v>
      </c>
      <c r="BK240" s="250">
        <f>ROUND(I240*H240,2)</f>
        <v>0</v>
      </c>
      <c r="BL240" s="17" t="s">
        <v>160</v>
      </c>
      <c r="BM240" s="249" t="s">
        <v>806</v>
      </c>
    </row>
    <row r="241" s="2" customFormat="1" ht="21.75" customHeight="1">
      <c r="A241" s="38"/>
      <c r="B241" s="39"/>
      <c r="C241" s="263" t="s">
        <v>439</v>
      </c>
      <c r="D241" s="263" t="s">
        <v>262</v>
      </c>
      <c r="E241" s="264" t="s">
        <v>807</v>
      </c>
      <c r="F241" s="265" t="s">
        <v>808</v>
      </c>
      <c r="G241" s="266" t="s">
        <v>159</v>
      </c>
      <c r="H241" s="267">
        <v>60</v>
      </c>
      <c r="I241" s="268"/>
      <c r="J241" s="269">
        <f>ROUND(I241*H241,2)</f>
        <v>0</v>
      </c>
      <c r="K241" s="270"/>
      <c r="L241" s="271"/>
      <c r="M241" s="272" t="s">
        <v>1</v>
      </c>
      <c r="N241" s="273" t="s">
        <v>38</v>
      </c>
      <c r="O241" s="91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9" t="s">
        <v>185</v>
      </c>
      <c r="AT241" s="249" t="s">
        <v>262</v>
      </c>
      <c r="AU241" s="249" t="s">
        <v>83</v>
      </c>
      <c r="AY241" s="17" t="s">
        <v>154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7" t="s">
        <v>81</v>
      </c>
      <c r="BK241" s="250">
        <f>ROUND(I241*H241,2)</f>
        <v>0</v>
      </c>
      <c r="BL241" s="17" t="s">
        <v>160</v>
      </c>
      <c r="BM241" s="249" t="s">
        <v>809</v>
      </c>
    </row>
    <row r="242" s="12" customFormat="1" ht="22.8" customHeight="1">
      <c r="A242" s="12"/>
      <c r="B242" s="221"/>
      <c r="C242" s="222"/>
      <c r="D242" s="223" t="s">
        <v>72</v>
      </c>
      <c r="E242" s="235" t="s">
        <v>363</v>
      </c>
      <c r="F242" s="235" t="s">
        <v>364</v>
      </c>
      <c r="G242" s="222"/>
      <c r="H242" s="222"/>
      <c r="I242" s="225"/>
      <c r="J242" s="236">
        <f>BK242</f>
        <v>0</v>
      </c>
      <c r="K242" s="222"/>
      <c r="L242" s="227"/>
      <c r="M242" s="228"/>
      <c r="N242" s="229"/>
      <c r="O242" s="229"/>
      <c r="P242" s="230">
        <f>SUM(P243:P249)</f>
        <v>0</v>
      </c>
      <c r="Q242" s="229"/>
      <c r="R242" s="230">
        <f>SUM(R243:R249)</f>
        <v>0</v>
      </c>
      <c r="S242" s="229"/>
      <c r="T242" s="231">
        <f>SUM(T243:T249)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2" t="s">
        <v>81</v>
      </c>
      <c r="AT242" s="233" t="s">
        <v>72</v>
      </c>
      <c r="AU242" s="233" t="s">
        <v>81</v>
      </c>
      <c r="AY242" s="232" t="s">
        <v>154</v>
      </c>
      <c r="BK242" s="234">
        <f>SUM(BK243:BK249)</f>
        <v>0</v>
      </c>
    </row>
    <row r="243" s="2" customFormat="1" ht="16.5" customHeight="1">
      <c r="A243" s="38"/>
      <c r="B243" s="39"/>
      <c r="C243" s="237" t="s">
        <v>443</v>
      </c>
      <c r="D243" s="237" t="s">
        <v>156</v>
      </c>
      <c r="E243" s="238" t="s">
        <v>289</v>
      </c>
      <c r="F243" s="239" t="s">
        <v>290</v>
      </c>
      <c r="G243" s="240" t="s">
        <v>168</v>
      </c>
      <c r="H243" s="241">
        <v>86.25</v>
      </c>
      <c r="I243" s="242"/>
      <c r="J243" s="243">
        <f>ROUND(I243*H243,2)</f>
        <v>0</v>
      </c>
      <c r="K243" s="244"/>
      <c r="L243" s="44"/>
      <c r="M243" s="245" t="s">
        <v>1</v>
      </c>
      <c r="N243" s="246" t="s">
        <v>38</v>
      </c>
      <c r="O243" s="91"/>
      <c r="P243" s="247">
        <f>O243*H243</f>
        <v>0</v>
      </c>
      <c r="Q243" s="247">
        <v>0</v>
      </c>
      <c r="R243" s="247">
        <f>Q243*H243</f>
        <v>0</v>
      </c>
      <c r="S243" s="247">
        <v>0</v>
      </c>
      <c r="T243" s="24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9" t="s">
        <v>160</v>
      </c>
      <c r="AT243" s="249" t="s">
        <v>156</v>
      </c>
      <c r="AU243" s="249" t="s">
        <v>83</v>
      </c>
      <c r="AY243" s="17" t="s">
        <v>154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7" t="s">
        <v>81</v>
      </c>
      <c r="BK243" s="250">
        <f>ROUND(I243*H243,2)</f>
        <v>0</v>
      </c>
      <c r="BL243" s="17" t="s">
        <v>160</v>
      </c>
      <c r="BM243" s="249" t="s">
        <v>810</v>
      </c>
    </row>
    <row r="244" s="13" customFormat="1">
      <c r="A244" s="13"/>
      <c r="B244" s="251"/>
      <c r="C244" s="252"/>
      <c r="D244" s="253" t="s">
        <v>189</v>
      </c>
      <c r="E244" s="254" t="s">
        <v>1</v>
      </c>
      <c r="F244" s="255" t="s">
        <v>811</v>
      </c>
      <c r="G244" s="252"/>
      <c r="H244" s="256">
        <v>86.25</v>
      </c>
      <c r="I244" s="257"/>
      <c r="J244" s="252"/>
      <c r="K244" s="252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189</v>
      </c>
      <c r="AU244" s="262" t="s">
        <v>83</v>
      </c>
      <c r="AV244" s="13" t="s">
        <v>83</v>
      </c>
      <c r="AW244" s="13" t="s">
        <v>30</v>
      </c>
      <c r="AX244" s="13" t="s">
        <v>81</v>
      </c>
      <c r="AY244" s="262" t="s">
        <v>154</v>
      </c>
    </row>
    <row r="245" s="2" customFormat="1" ht="21.75" customHeight="1">
      <c r="A245" s="38"/>
      <c r="B245" s="39"/>
      <c r="C245" s="237" t="s">
        <v>336</v>
      </c>
      <c r="D245" s="237" t="s">
        <v>156</v>
      </c>
      <c r="E245" s="238" t="s">
        <v>369</v>
      </c>
      <c r="F245" s="239" t="s">
        <v>370</v>
      </c>
      <c r="G245" s="240" t="s">
        <v>168</v>
      </c>
      <c r="H245" s="241">
        <v>75</v>
      </c>
      <c r="I245" s="242"/>
      <c r="J245" s="243">
        <f>ROUND(I245*H245,2)</f>
        <v>0</v>
      </c>
      <c r="K245" s="244"/>
      <c r="L245" s="44"/>
      <c r="M245" s="245" t="s">
        <v>1</v>
      </c>
      <c r="N245" s="246" t="s">
        <v>38</v>
      </c>
      <c r="O245" s="91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9" t="s">
        <v>160</v>
      </c>
      <c r="AT245" s="249" t="s">
        <v>156</v>
      </c>
      <c r="AU245" s="249" t="s">
        <v>83</v>
      </c>
      <c r="AY245" s="17" t="s">
        <v>154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7" t="s">
        <v>81</v>
      </c>
      <c r="BK245" s="250">
        <f>ROUND(I245*H245,2)</f>
        <v>0</v>
      </c>
      <c r="BL245" s="17" t="s">
        <v>160</v>
      </c>
      <c r="BM245" s="249" t="s">
        <v>812</v>
      </c>
    </row>
    <row r="246" s="2" customFormat="1" ht="21.75" customHeight="1">
      <c r="A246" s="38"/>
      <c r="B246" s="39"/>
      <c r="C246" s="237" t="s">
        <v>451</v>
      </c>
      <c r="D246" s="237" t="s">
        <v>156</v>
      </c>
      <c r="E246" s="238" t="s">
        <v>373</v>
      </c>
      <c r="F246" s="239" t="s">
        <v>374</v>
      </c>
      <c r="G246" s="240" t="s">
        <v>168</v>
      </c>
      <c r="H246" s="241">
        <v>75</v>
      </c>
      <c r="I246" s="242"/>
      <c r="J246" s="243">
        <f>ROUND(I246*H246,2)</f>
        <v>0</v>
      </c>
      <c r="K246" s="244"/>
      <c r="L246" s="44"/>
      <c r="M246" s="245" t="s">
        <v>1</v>
      </c>
      <c r="N246" s="246" t="s">
        <v>38</v>
      </c>
      <c r="O246" s="91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9" t="s">
        <v>160</v>
      </c>
      <c r="AT246" s="249" t="s">
        <v>156</v>
      </c>
      <c r="AU246" s="249" t="s">
        <v>83</v>
      </c>
      <c r="AY246" s="17" t="s">
        <v>154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7" t="s">
        <v>81</v>
      </c>
      <c r="BK246" s="250">
        <f>ROUND(I246*H246,2)</f>
        <v>0</v>
      </c>
      <c r="BL246" s="17" t="s">
        <v>160</v>
      </c>
      <c r="BM246" s="249" t="s">
        <v>813</v>
      </c>
    </row>
    <row r="247" s="2" customFormat="1" ht="21.75" customHeight="1">
      <c r="A247" s="38"/>
      <c r="B247" s="39"/>
      <c r="C247" s="237" t="s">
        <v>122</v>
      </c>
      <c r="D247" s="237" t="s">
        <v>156</v>
      </c>
      <c r="E247" s="238" t="s">
        <v>377</v>
      </c>
      <c r="F247" s="239" t="s">
        <v>378</v>
      </c>
      <c r="G247" s="240" t="s">
        <v>168</v>
      </c>
      <c r="H247" s="241">
        <v>75</v>
      </c>
      <c r="I247" s="242"/>
      <c r="J247" s="243">
        <f>ROUND(I247*H247,2)</f>
        <v>0</v>
      </c>
      <c r="K247" s="244"/>
      <c r="L247" s="44"/>
      <c r="M247" s="245" t="s">
        <v>1</v>
      </c>
      <c r="N247" s="246" t="s">
        <v>38</v>
      </c>
      <c r="O247" s="91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9" t="s">
        <v>160</v>
      </c>
      <c r="AT247" s="249" t="s">
        <v>156</v>
      </c>
      <c r="AU247" s="249" t="s">
        <v>83</v>
      </c>
      <c r="AY247" s="17" t="s">
        <v>154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7" t="s">
        <v>81</v>
      </c>
      <c r="BK247" s="250">
        <f>ROUND(I247*H247,2)</f>
        <v>0</v>
      </c>
      <c r="BL247" s="17" t="s">
        <v>160</v>
      </c>
      <c r="BM247" s="249" t="s">
        <v>814</v>
      </c>
    </row>
    <row r="248" s="2" customFormat="1" ht="21.75" customHeight="1">
      <c r="A248" s="38"/>
      <c r="B248" s="39"/>
      <c r="C248" s="237" t="s">
        <v>460</v>
      </c>
      <c r="D248" s="237" t="s">
        <v>156</v>
      </c>
      <c r="E248" s="238" t="s">
        <v>381</v>
      </c>
      <c r="F248" s="239" t="s">
        <v>382</v>
      </c>
      <c r="G248" s="240" t="s">
        <v>168</v>
      </c>
      <c r="H248" s="241">
        <v>75</v>
      </c>
      <c r="I248" s="242"/>
      <c r="J248" s="243">
        <f>ROUND(I248*H248,2)</f>
        <v>0</v>
      </c>
      <c r="K248" s="244"/>
      <c r="L248" s="44"/>
      <c r="M248" s="245" t="s">
        <v>1</v>
      </c>
      <c r="N248" s="246" t="s">
        <v>38</v>
      </c>
      <c r="O248" s="91"/>
      <c r="P248" s="247">
        <f>O248*H248</f>
        <v>0</v>
      </c>
      <c r="Q248" s="247">
        <v>0</v>
      </c>
      <c r="R248" s="247">
        <f>Q248*H248</f>
        <v>0</v>
      </c>
      <c r="S248" s="247">
        <v>0</v>
      </c>
      <c r="T248" s="24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9" t="s">
        <v>160</v>
      </c>
      <c r="AT248" s="249" t="s">
        <v>156</v>
      </c>
      <c r="AU248" s="249" t="s">
        <v>83</v>
      </c>
      <c r="AY248" s="17" t="s">
        <v>154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7" t="s">
        <v>81</v>
      </c>
      <c r="BK248" s="250">
        <f>ROUND(I248*H248,2)</f>
        <v>0</v>
      </c>
      <c r="BL248" s="17" t="s">
        <v>160</v>
      </c>
      <c r="BM248" s="249" t="s">
        <v>815</v>
      </c>
    </row>
    <row r="249" s="2" customFormat="1" ht="21.75" customHeight="1">
      <c r="A249" s="38"/>
      <c r="B249" s="39"/>
      <c r="C249" s="237" t="s">
        <v>464</v>
      </c>
      <c r="D249" s="237" t="s">
        <v>156</v>
      </c>
      <c r="E249" s="238" t="s">
        <v>385</v>
      </c>
      <c r="F249" s="239" t="s">
        <v>386</v>
      </c>
      <c r="G249" s="240" t="s">
        <v>168</v>
      </c>
      <c r="H249" s="241">
        <v>75</v>
      </c>
      <c r="I249" s="242"/>
      <c r="J249" s="243">
        <f>ROUND(I249*H249,2)</f>
        <v>0</v>
      </c>
      <c r="K249" s="244"/>
      <c r="L249" s="44"/>
      <c r="M249" s="245" t="s">
        <v>1</v>
      </c>
      <c r="N249" s="246" t="s">
        <v>38</v>
      </c>
      <c r="O249" s="91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9" t="s">
        <v>160</v>
      </c>
      <c r="AT249" s="249" t="s">
        <v>156</v>
      </c>
      <c r="AU249" s="249" t="s">
        <v>83</v>
      </c>
      <c r="AY249" s="17" t="s">
        <v>154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7" t="s">
        <v>81</v>
      </c>
      <c r="BK249" s="250">
        <f>ROUND(I249*H249,2)</f>
        <v>0</v>
      </c>
      <c r="BL249" s="17" t="s">
        <v>160</v>
      </c>
      <c r="BM249" s="249" t="s">
        <v>816</v>
      </c>
    </row>
    <row r="250" s="12" customFormat="1" ht="22.8" customHeight="1">
      <c r="A250" s="12"/>
      <c r="B250" s="221"/>
      <c r="C250" s="222"/>
      <c r="D250" s="223" t="s">
        <v>72</v>
      </c>
      <c r="E250" s="235" t="s">
        <v>388</v>
      </c>
      <c r="F250" s="235" t="s">
        <v>389</v>
      </c>
      <c r="G250" s="222"/>
      <c r="H250" s="222"/>
      <c r="I250" s="225"/>
      <c r="J250" s="236">
        <f>BK250</f>
        <v>0</v>
      </c>
      <c r="K250" s="222"/>
      <c r="L250" s="227"/>
      <c r="M250" s="228"/>
      <c r="N250" s="229"/>
      <c r="O250" s="229"/>
      <c r="P250" s="230">
        <f>SUM(P251:P267)</f>
        <v>0</v>
      </c>
      <c r="Q250" s="229"/>
      <c r="R250" s="230">
        <f>SUM(R251:R267)</f>
        <v>69.917360000000002</v>
      </c>
      <c r="S250" s="229"/>
      <c r="T250" s="231">
        <f>SUM(T251:T267)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2" t="s">
        <v>81</v>
      </c>
      <c r="AT250" s="233" t="s">
        <v>72</v>
      </c>
      <c r="AU250" s="233" t="s">
        <v>81</v>
      </c>
      <c r="AY250" s="232" t="s">
        <v>154</v>
      </c>
      <c r="BK250" s="234">
        <f>SUM(BK251:BK267)</f>
        <v>0</v>
      </c>
    </row>
    <row r="251" s="2" customFormat="1" ht="21.75" customHeight="1">
      <c r="A251" s="38"/>
      <c r="B251" s="39"/>
      <c r="C251" s="237" t="s">
        <v>468</v>
      </c>
      <c r="D251" s="237" t="s">
        <v>156</v>
      </c>
      <c r="E251" s="238" t="s">
        <v>409</v>
      </c>
      <c r="F251" s="239" t="s">
        <v>410</v>
      </c>
      <c r="G251" s="240" t="s">
        <v>168</v>
      </c>
      <c r="H251" s="241">
        <v>185</v>
      </c>
      <c r="I251" s="242"/>
      <c r="J251" s="243">
        <f>ROUND(I251*H251,2)</f>
        <v>0</v>
      </c>
      <c r="K251" s="244"/>
      <c r="L251" s="44"/>
      <c r="M251" s="245" t="s">
        <v>1</v>
      </c>
      <c r="N251" s="246" t="s">
        <v>38</v>
      </c>
      <c r="O251" s="91"/>
      <c r="P251" s="247">
        <f>O251*H251</f>
        <v>0</v>
      </c>
      <c r="Q251" s="247">
        <v>0.098000000000000004</v>
      </c>
      <c r="R251" s="247">
        <f>Q251*H251</f>
        <v>18.129999999999999</v>
      </c>
      <c r="S251" s="247">
        <v>0</v>
      </c>
      <c r="T251" s="24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9" t="s">
        <v>160</v>
      </c>
      <c r="AT251" s="249" t="s">
        <v>156</v>
      </c>
      <c r="AU251" s="249" t="s">
        <v>83</v>
      </c>
      <c r="AY251" s="17" t="s">
        <v>154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7" t="s">
        <v>81</v>
      </c>
      <c r="BK251" s="250">
        <f>ROUND(I251*H251,2)</f>
        <v>0</v>
      </c>
      <c r="BL251" s="17" t="s">
        <v>160</v>
      </c>
      <c r="BM251" s="249" t="s">
        <v>817</v>
      </c>
    </row>
    <row r="252" s="13" customFormat="1">
      <c r="A252" s="13"/>
      <c r="B252" s="251"/>
      <c r="C252" s="252"/>
      <c r="D252" s="253" t="s">
        <v>189</v>
      </c>
      <c r="E252" s="254" t="s">
        <v>1</v>
      </c>
      <c r="F252" s="255" t="s">
        <v>818</v>
      </c>
      <c r="G252" s="252"/>
      <c r="H252" s="256">
        <v>185</v>
      </c>
      <c r="I252" s="257"/>
      <c r="J252" s="252"/>
      <c r="K252" s="252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189</v>
      </c>
      <c r="AU252" s="262" t="s">
        <v>83</v>
      </c>
      <c r="AV252" s="13" t="s">
        <v>83</v>
      </c>
      <c r="AW252" s="13" t="s">
        <v>30</v>
      </c>
      <c r="AX252" s="13" t="s">
        <v>81</v>
      </c>
      <c r="AY252" s="262" t="s">
        <v>154</v>
      </c>
    </row>
    <row r="253" s="2" customFormat="1" ht="33" customHeight="1">
      <c r="A253" s="38"/>
      <c r="B253" s="39"/>
      <c r="C253" s="263" t="s">
        <v>472</v>
      </c>
      <c r="D253" s="263" t="s">
        <v>262</v>
      </c>
      <c r="E253" s="264" t="s">
        <v>414</v>
      </c>
      <c r="F253" s="265" t="s">
        <v>415</v>
      </c>
      <c r="G253" s="266" t="s">
        <v>168</v>
      </c>
      <c r="H253" s="267">
        <v>180</v>
      </c>
      <c r="I253" s="268"/>
      <c r="J253" s="269">
        <f>ROUND(I253*H253,2)</f>
        <v>0</v>
      </c>
      <c r="K253" s="270"/>
      <c r="L253" s="271"/>
      <c r="M253" s="272" t="s">
        <v>1</v>
      </c>
      <c r="N253" s="273" t="s">
        <v>38</v>
      </c>
      <c r="O253" s="91"/>
      <c r="P253" s="247">
        <f>O253*H253</f>
        <v>0</v>
      </c>
      <c r="Q253" s="247">
        <v>0.17599999999999999</v>
      </c>
      <c r="R253" s="247">
        <f>Q253*H253</f>
        <v>31.68</v>
      </c>
      <c r="S253" s="247">
        <v>0</v>
      </c>
      <c r="T253" s="24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9" t="s">
        <v>185</v>
      </c>
      <c r="AT253" s="249" t="s">
        <v>262</v>
      </c>
      <c r="AU253" s="249" t="s">
        <v>83</v>
      </c>
      <c r="AY253" s="17" t="s">
        <v>154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7" t="s">
        <v>81</v>
      </c>
      <c r="BK253" s="250">
        <f>ROUND(I253*H253,2)</f>
        <v>0</v>
      </c>
      <c r="BL253" s="17" t="s">
        <v>160</v>
      </c>
      <c r="BM253" s="249" t="s">
        <v>819</v>
      </c>
    </row>
    <row r="254" s="13" customFormat="1">
      <c r="A254" s="13"/>
      <c r="B254" s="251"/>
      <c r="C254" s="252"/>
      <c r="D254" s="253" t="s">
        <v>189</v>
      </c>
      <c r="E254" s="254" t="s">
        <v>1</v>
      </c>
      <c r="F254" s="255" t="s">
        <v>820</v>
      </c>
      <c r="G254" s="252"/>
      <c r="H254" s="256">
        <v>180</v>
      </c>
      <c r="I254" s="257"/>
      <c r="J254" s="252"/>
      <c r="K254" s="252"/>
      <c r="L254" s="258"/>
      <c r="M254" s="259"/>
      <c r="N254" s="260"/>
      <c r="O254" s="260"/>
      <c r="P254" s="260"/>
      <c r="Q254" s="260"/>
      <c r="R254" s="260"/>
      <c r="S254" s="260"/>
      <c r="T254" s="26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2" t="s">
        <v>189</v>
      </c>
      <c r="AU254" s="262" t="s">
        <v>83</v>
      </c>
      <c r="AV254" s="13" t="s">
        <v>83</v>
      </c>
      <c r="AW254" s="13" t="s">
        <v>30</v>
      </c>
      <c r="AX254" s="13" t="s">
        <v>81</v>
      </c>
      <c r="AY254" s="262" t="s">
        <v>154</v>
      </c>
    </row>
    <row r="255" s="2" customFormat="1" ht="21.75" customHeight="1">
      <c r="A255" s="38"/>
      <c r="B255" s="39"/>
      <c r="C255" s="263" t="s">
        <v>476</v>
      </c>
      <c r="D255" s="263" t="s">
        <v>262</v>
      </c>
      <c r="E255" s="264" t="s">
        <v>419</v>
      </c>
      <c r="F255" s="265" t="s">
        <v>420</v>
      </c>
      <c r="G255" s="266" t="s">
        <v>168</v>
      </c>
      <c r="H255" s="267">
        <v>5.7199999999999998</v>
      </c>
      <c r="I255" s="268"/>
      <c r="J255" s="269">
        <f>ROUND(I255*H255,2)</f>
        <v>0</v>
      </c>
      <c r="K255" s="270"/>
      <c r="L255" s="271"/>
      <c r="M255" s="272" t="s">
        <v>1</v>
      </c>
      <c r="N255" s="273" t="s">
        <v>38</v>
      </c>
      <c r="O255" s="91"/>
      <c r="P255" s="247">
        <f>O255*H255</f>
        <v>0</v>
      </c>
      <c r="Q255" s="247">
        <v>0.17599999999999999</v>
      </c>
      <c r="R255" s="247">
        <f>Q255*H255</f>
        <v>1.0067199999999998</v>
      </c>
      <c r="S255" s="247">
        <v>0</v>
      </c>
      <c r="T255" s="24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9" t="s">
        <v>185</v>
      </c>
      <c r="AT255" s="249" t="s">
        <v>262</v>
      </c>
      <c r="AU255" s="249" t="s">
        <v>83</v>
      </c>
      <c r="AY255" s="17" t="s">
        <v>154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7" t="s">
        <v>81</v>
      </c>
      <c r="BK255" s="250">
        <f>ROUND(I255*H255,2)</f>
        <v>0</v>
      </c>
      <c r="BL255" s="17" t="s">
        <v>160</v>
      </c>
      <c r="BM255" s="249" t="s">
        <v>821</v>
      </c>
    </row>
    <row r="256" s="13" customFormat="1">
      <c r="A256" s="13"/>
      <c r="B256" s="251"/>
      <c r="C256" s="252"/>
      <c r="D256" s="253" t="s">
        <v>189</v>
      </c>
      <c r="E256" s="254" t="s">
        <v>1</v>
      </c>
      <c r="F256" s="255" t="s">
        <v>822</v>
      </c>
      <c r="G256" s="252"/>
      <c r="H256" s="256">
        <v>5.7199999999999998</v>
      </c>
      <c r="I256" s="257"/>
      <c r="J256" s="252"/>
      <c r="K256" s="252"/>
      <c r="L256" s="258"/>
      <c r="M256" s="259"/>
      <c r="N256" s="260"/>
      <c r="O256" s="260"/>
      <c r="P256" s="260"/>
      <c r="Q256" s="260"/>
      <c r="R256" s="260"/>
      <c r="S256" s="260"/>
      <c r="T256" s="26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2" t="s">
        <v>189</v>
      </c>
      <c r="AU256" s="262" t="s">
        <v>83</v>
      </c>
      <c r="AV256" s="13" t="s">
        <v>83</v>
      </c>
      <c r="AW256" s="13" t="s">
        <v>30</v>
      </c>
      <c r="AX256" s="13" t="s">
        <v>81</v>
      </c>
      <c r="AY256" s="262" t="s">
        <v>154</v>
      </c>
    </row>
    <row r="257" s="2" customFormat="1" ht="21.75" customHeight="1">
      <c r="A257" s="38"/>
      <c r="B257" s="39"/>
      <c r="C257" s="263" t="s">
        <v>480</v>
      </c>
      <c r="D257" s="263" t="s">
        <v>262</v>
      </c>
      <c r="E257" s="264" t="s">
        <v>424</v>
      </c>
      <c r="F257" s="265" t="s">
        <v>425</v>
      </c>
      <c r="G257" s="266" t="s">
        <v>168</v>
      </c>
      <c r="H257" s="267">
        <v>2.6400000000000001</v>
      </c>
      <c r="I257" s="268"/>
      <c r="J257" s="269">
        <f>ROUND(I257*H257,2)</f>
        <v>0</v>
      </c>
      <c r="K257" s="270"/>
      <c r="L257" s="271"/>
      <c r="M257" s="272" t="s">
        <v>1</v>
      </c>
      <c r="N257" s="273" t="s">
        <v>38</v>
      </c>
      <c r="O257" s="91"/>
      <c r="P257" s="247">
        <f>O257*H257</f>
        <v>0</v>
      </c>
      <c r="Q257" s="247">
        <v>0.17599999999999999</v>
      </c>
      <c r="R257" s="247">
        <f>Q257*H257</f>
        <v>0.46464</v>
      </c>
      <c r="S257" s="247">
        <v>0</v>
      </c>
      <c r="T257" s="24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9" t="s">
        <v>185</v>
      </c>
      <c r="AT257" s="249" t="s">
        <v>262</v>
      </c>
      <c r="AU257" s="249" t="s">
        <v>83</v>
      </c>
      <c r="AY257" s="17" t="s">
        <v>154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7" t="s">
        <v>81</v>
      </c>
      <c r="BK257" s="250">
        <f>ROUND(I257*H257,2)</f>
        <v>0</v>
      </c>
      <c r="BL257" s="17" t="s">
        <v>160</v>
      </c>
      <c r="BM257" s="249" t="s">
        <v>823</v>
      </c>
    </row>
    <row r="258" s="13" customFormat="1">
      <c r="A258" s="13"/>
      <c r="B258" s="251"/>
      <c r="C258" s="252"/>
      <c r="D258" s="253" t="s">
        <v>189</v>
      </c>
      <c r="E258" s="254" t="s">
        <v>1</v>
      </c>
      <c r="F258" s="255" t="s">
        <v>824</v>
      </c>
      <c r="G258" s="252"/>
      <c r="H258" s="256">
        <v>2.6400000000000001</v>
      </c>
      <c r="I258" s="257"/>
      <c r="J258" s="252"/>
      <c r="K258" s="252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189</v>
      </c>
      <c r="AU258" s="262" t="s">
        <v>83</v>
      </c>
      <c r="AV258" s="13" t="s">
        <v>83</v>
      </c>
      <c r="AW258" s="13" t="s">
        <v>30</v>
      </c>
      <c r="AX258" s="13" t="s">
        <v>81</v>
      </c>
      <c r="AY258" s="262" t="s">
        <v>154</v>
      </c>
    </row>
    <row r="259" s="2" customFormat="1" ht="16.5" customHeight="1">
      <c r="A259" s="38"/>
      <c r="B259" s="39"/>
      <c r="C259" s="263" t="s">
        <v>484</v>
      </c>
      <c r="D259" s="263" t="s">
        <v>262</v>
      </c>
      <c r="E259" s="264" t="s">
        <v>429</v>
      </c>
      <c r="F259" s="265" t="s">
        <v>430</v>
      </c>
      <c r="G259" s="266" t="s">
        <v>248</v>
      </c>
      <c r="H259" s="267">
        <v>8.4359999999999999</v>
      </c>
      <c r="I259" s="268"/>
      <c r="J259" s="269">
        <f>ROUND(I259*H259,2)</f>
        <v>0</v>
      </c>
      <c r="K259" s="270"/>
      <c r="L259" s="271"/>
      <c r="M259" s="272" t="s">
        <v>1</v>
      </c>
      <c r="N259" s="273" t="s">
        <v>38</v>
      </c>
      <c r="O259" s="91"/>
      <c r="P259" s="247">
        <f>O259*H259</f>
        <v>0</v>
      </c>
      <c r="Q259" s="247">
        <v>1</v>
      </c>
      <c r="R259" s="247">
        <f>Q259*H259</f>
        <v>8.4359999999999999</v>
      </c>
      <c r="S259" s="247">
        <v>0</v>
      </c>
      <c r="T259" s="24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9" t="s">
        <v>185</v>
      </c>
      <c r="AT259" s="249" t="s">
        <v>262</v>
      </c>
      <c r="AU259" s="249" t="s">
        <v>83</v>
      </c>
      <c r="AY259" s="17" t="s">
        <v>154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7" t="s">
        <v>81</v>
      </c>
      <c r="BK259" s="250">
        <f>ROUND(I259*H259,2)</f>
        <v>0</v>
      </c>
      <c r="BL259" s="17" t="s">
        <v>160</v>
      </c>
      <c r="BM259" s="249" t="s">
        <v>825</v>
      </c>
    </row>
    <row r="260" s="15" customFormat="1">
      <c r="A260" s="15"/>
      <c r="B260" s="285"/>
      <c r="C260" s="286"/>
      <c r="D260" s="253" t="s">
        <v>189</v>
      </c>
      <c r="E260" s="287" t="s">
        <v>1</v>
      </c>
      <c r="F260" s="288" t="s">
        <v>432</v>
      </c>
      <c r="G260" s="286"/>
      <c r="H260" s="287" t="s">
        <v>1</v>
      </c>
      <c r="I260" s="289"/>
      <c r="J260" s="286"/>
      <c r="K260" s="286"/>
      <c r="L260" s="290"/>
      <c r="M260" s="291"/>
      <c r="N260" s="292"/>
      <c r="O260" s="292"/>
      <c r="P260" s="292"/>
      <c r="Q260" s="292"/>
      <c r="R260" s="292"/>
      <c r="S260" s="292"/>
      <c r="T260" s="29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94" t="s">
        <v>189</v>
      </c>
      <c r="AU260" s="294" t="s">
        <v>83</v>
      </c>
      <c r="AV260" s="15" t="s">
        <v>81</v>
      </c>
      <c r="AW260" s="15" t="s">
        <v>30</v>
      </c>
      <c r="AX260" s="15" t="s">
        <v>73</v>
      </c>
      <c r="AY260" s="294" t="s">
        <v>154</v>
      </c>
    </row>
    <row r="261" s="13" customFormat="1">
      <c r="A261" s="13"/>
      <c r="B261" s="251"/>
      <c r="C261" s="252"/>
      <c r="D261" s="253" t="s">
        <v>189</v>
      </c>
      <c r="E261" s="254" t="s">
        <v>1</v>
      </c>
      <c r="F261" s="255" t="s">
        <v>826</v>
      </c>
      <c r="G261" s="252"/>
      <c r="H261" s="256">
        <v>8.4359999999999999</v>
      </c>
      <c r="I261" s="257"/>
      <c r="J261" s="252"/>
      <c r="K261" s="252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189</v>
      </c>
      <c r="AU261" s="262" t="s">
        <v>83</v>
      </c>
      <c r="AV261" s="13" t="s">
        <v>83</v>
      </c>
      <c r="AW261" s="13" t="s">
        <v>30</v>
      </c>
      <c r="AX261" s="13" t="s">
        <v>81</v>
      </c>
      <c r="AY261" s="262" t="s">
        <v>154</v>
      </c>
    </row>
    <row r="262" s="2" customFormat="1" ht="21.75" customHeight="1">
      <c r="A262" s="38"/>
      <c r="B262" s="39"/>
      <c r="C262" s="237" t="s">
        <v>488</v>
      </c>
      <c r="D262" s="237" t="s">
        <v>156</v>
      </c>
      <c r="E262" s="238" t="s">
        <v>401</v>
      </c>
      <c r="F262" s="239" t="s">
        <v>402</v>
      </c>
      <c r="G262" s="240" t="s">
        <v>168</v>
      </c>
      <c r="H262" s="241">
        <v>185</v>
      </c>
      <c r="I262" s="242"/>
      <c r="J262" s="243">
        <f>ROUND(I262*H262,2)</f>
        <v>0</v>
      </c>
      <c r="K262" s="244"/>
      <c r="L262" s="44"/>
      <c r="M262" s="245" t="s">
        <v>1</v>
      </c>
      <c r="N262" s="246" t="s">
        <v>38</v>
      </c>
      <c r="O262" s="91"/>
      <c r="P262" s="247">
        <f>O262*H262</f>
        <v>0</v>
      </c>
      <c r="Q262" s="247">
        <v>0</v>
      </c>
      <c r="R262" s="247">
        <f>Q262*H262</f>
        <v>0</v>
      </c>
      <c r="S262" s="247">
        <v>0</v>
      </c>
      <c r="T262" s="24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9" t="s">
        <v>160</v>
      </c>
      <c r="AT262" s="249" t="s">
        <v>156</v>
      </c>
      <c r="AU262" s="249" t="s">
        <v>83</v>
      </c>
      <c r="AY262" s="17" t="s">
        <v>154</v>
      </c>
      <c r="BE262" s="250">
        <f>IF(N262="základní",J262,0)</f>
        <v>0</v>
      </c>
      <c r="BF262" s="250">
        <f>IF(N262="snížená",J262,0)</f>
        <v>0</v>
      </c>
      <c r="BG262" s="250">
        <f>IF(N262="zákl. přenesená",J262,0)</f>
        <v>0</v>
      </c>
      <c r="BH262" s="250">
        <f>IF(N262="sníž. přenesená",J262,0)</f>
        <v>0</v>
      </c>
      <c r="BI262" s="250">
        <f>IF(N262="nulová",J262,0)</f>
        <v>0</v>
      </c>
      <c r="BJ262" s="17" t="s">
        <v>81</v>
      </c>
      <c r="BK262" s="250">
        <f>ROUND(I262*H262,2)</f>
        <v>0</v>
      </c>
      <c r="BL262" s="17" t="s">
        <v>160</v>
      </c>
      <c r="BM262" s="249" t="s">
        <v>827</v>
      </c>
    </row>
    <row r="263" s="2" customFormat="1" ht="16.5" customHeight="1">
      <c r="A263" s="38"/>
      <c r="B263" s="39"/>
      <c r="C263" s="237" t="s">
        <v>493</v>
      </c>
      <c r="D263" s="237" t="s">
        <v>156</v>
      </c>
      <c r="E263" s="238" t="s">
        <v>391</v>
      </c>
      <c r="F263" s="239" t="s">
        <v>392</v>
      </c>
      <c r="G263" s="240" t="s">
        <v>168</v>
      </c>
      <c r="H263" s="241">
        <v>203.5</v>
      </c>
      <c r="I263" s="242"/>
      <c r="J263" s="243">
        <f>ROUND(I263*H263,2)</f>
        <v>0</v>
      </c>
      <c r="K263" s="244"/>
      <c r="L263" s="44"/>
      <c r="M263" s="245" t="s">
        <v>1</v>
      </c>
      <c r="N263" s="246" t="s">
        <v>38</v>
      </c>
      <c r="O263" s="91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9" t="s">
        <v>160</v>
      </c>
      <c r="AT263" s="249" t="s">
        <v>156</v>
      </c>
      <c r="AU263" s="249" t="s">
        <v>83</v>
      </c>
      <c r="AY263" s="17" t="s">
        <v>154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7" t="s">
        <v>81</v>
      </c>
      <c r="BK263" s="250">
        <f>ROUND(I263*H263,2)</f>
        <v>0</v>
      </c>
      <c r="BL263" s="17" t="s">
        <v>160</v>
      </c>
      <c r="BM263" s="249" t="s">
        <v>828</v>
      </c>
    </row>
    <row r="264" s="13" customFormat="1">
      <c r="A264" s="13"/>
      <c r="B264" s="251"/>
      <c r="C264" s="252"/>
      <c r="D264" s="253" t="s">
        <v>189</v>
      </c>
      <c r="E264" s="254" t="s">
        <v>1</v>
      </c>
      <c r="F264" s="255" t="s">
        <v>438</v>
      </c>
      <c r="G264" s="252"/>
      <c r="H264" s="256">
        <v>203.5</v>
      </c>
      <c r="I264" s="257"/>
      <c r="J264" s="252"/>
      <c r="K264" s="252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189</v>
      </c>
      <c r="AU264" s="262" t="s">
        <v>83</v>
      </c>
      <c r="AV264" s="13" t="s">
        <v>83</v>
      </c>
      <c r="AW264" s="13" t="s">
        <v>30</v>
      </c>
      <c r="AX264" s="13" t="s">
        <v>81</v>
      </c>
      <c r="AY264" s="262" t="s">
        <v>154</v>
      </c>
    </row>
    <row r="265" s="2" customFormat="1" ht="16.5" customHeight="1">
      <c r="A265" s="38"/>
      <c r="B265" s="39"/>
      <c r="C265" s="237" t="s">
        <v>498</v>
      </c>
      <c r="D265" s="237" t="s">
        <v>156</v>
      </c>
      <c r="E265" s="238" t="s">
        <v>396</v>
      </c>
      <c r="F265" s="239" t="s">
        <v>397</v>
      </c>
      <c r="G265" s="240" t="s">
        <v>209</v>
      </c>
      <c r="H265" s="241">
        <v>25.199999999999999</v>
      </c>
      <c r="I265" s="242"/>
      <c r="J265" s="243">
        <f>ROUND(I265*H265,2)</f>
        <v>0</v>
      </c>
      <c r="K265" s="244"/>
      <c r="L265" s="44"/>
      <c r="M265" s="245" t="s">
        <v>1</v>
      </c>
      <c r="N265" s="246" t="s">
        <v>38</v>
      </c>
      <c r="O265" s="91"/>
      <c r="P265" s="247">
        <f>O265*H265</f>
        <v>0</v>
      </c>
      <c r="Q265" s="247">
        <v>0</v>
      </c>
      <c r="R265" s="247">
        <f>Q265*H265</f>
        <v>0</v>
      </c>
      <c r="S265" s="247">
        <v>0</v>
      </c>
      <c r="T265" s="24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9" t="s">
        <v>160</v>
      </c>
      <c r="AT265" s="249" t="s">
        <v>156</v>
      </c>
      <c r="AU265" s="249" t="s">
        <v>83</v>
      </c>
      <c r="AY265" s="17" t="s">
        <v>154</v>
      </c>
      <c r="BE265" s="250">
        <f>IF(N265="základní",J265,0)</f>
        <v>0</v>
      </c>
      <c r="BF265" s="250">
        <f>IF(N265="snížená",J265,0)</f>
        <v>0</v>
      </c>
      <c r="BG265" s="250">
        <f>IF(N265="zákl. přenesená",J265,0)</f>
        <v>0</v>
      </c>
      <c r="BH265" s="250">
        <f>IF(N265="sníž. přenesená",J265,0)</f>
        <v>0</v>
      </c>
      <c r="BI265" s="250">
        <f>IF(N265="nulová",J265,0)</f>
        <v>0</v>
      </c>
      <c r="BJ265" s="17" t="s">
        <v>81</v>
      </c>
      <c r="BK265" s="250">
        <f>ROUND(I265*H265,2)</f>
        <v>0</v>
      </c>
      <c r="BL265" s="17" t="s">
        <v>160</v>
      </c>
      <c r="BM265" s="249" t="s">
        <v>829</v>
      </c>
    </row>
    <row r="266" s="13" customFormat="1">
      <c r="A266" s="13"/>
      <c r="B266" s="251"/>
      <c r="C266" s="252"/>
      <c r="D266" s="253" t="s">
        <v>189</v>
      </c>
      <c r="E266" s="254" t="s">
        <v>1</v>
      </c>
      <c r="F266" s="255" t="s">
        <v>830</v>
      </c>
      <c r="G266" s="252"/>
      <c r="H266" s="256">
        <v>25.199999999999999</v>
      </c>
      <c r="I266" s="257"/>
      <c r="J266" s="252"/>
      <c r="K266" s="252"/>
      <c r="L266" s="258"/>
      <c r="M266" s="259"/>
      <c r="N266" s="260"/>
      <c r="O266" s="260"/>
      <c r="P266" s="260"/>
      <c r="Q266" s="260"/>
      <c r="R266" s="260"/>
      <c r="S266" s="260"/>
      <c r="T266" s="26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2" t="s">
        <v>189</v>
      </c>
      <c r="AU266" s="262" t="s">
        <v>83</v>
      </c>
      <c r="AV266" s="13" t="s">
        <v>83</v>
      </c>
      <c r="AW266" s="13" t="s">
        <v>30</v>
      </c>
      <c r="AX266" s="13" t="s">
        <v>81</v>
      </c>
      <c r="AY266" s="262" t="s">
        <v>154</v>
      </c>
    </row>
    <row r="267" s="2" customFormat="1" ht="21.75" customHeight="1">
      <c r="A267" s="38"/>
      <c r="B267" s="39"/>
      <c r="C267" s="237" t="s">
        <v>502</v>
      </c>
      <c r="D267" s="237" t="s">
        <v>156</v>
      </c>
      <c r="E267" s="238" t="s">
        <v>405</v>
      </c>
      <c r="F267" s="239" t="s">
        <v>406</v>
      </c>
      <c r="G267" s="240" t="s">
        <v>168</v>
      </c>
      <c r="H267" s="241">
        <v>25</v>
      </c>
      <c r="I267" s="242"/>
      <c r="J267" s="243">
        <f>ROUND(I267*H267,2)</f>
        <v>0</v>
      </c>
      <c r="K267" s="244"/>
      <c r="L267" s="44"/>
      <c r="M267" s="245" t="s">
        <v>1</v>
      </c>
      <c r="N267" s="246" t="s">
        <v>38</v>
      </c>
      <c r="O267" s="91"/>
      <c r="P267" s="247">
        <f>O267*H267</f>
        <v>0</v>
      </c>
      <c r="Q267" s="247">
        <v>0.40799999999999997</v>
      </c>
      <c r="R267" s="247">
        <f>Q267*H267</f>
        <v>10.199999999999999</v>
      </c>
      <c r="S267" s="247">
        <v>0</v>
      </c>
      <c r="T267" s="24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9" t="s">
        <v>160</v>
      </c>
      <c r="AT267" s="249" t="s">
        <v>156</v>
      </c>
      <c r="AU267" s="249" t="s">
        <v>83</v>
      </c>
      <c r="AY267" s="17" t="s">
        <v>154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7" t="s">
        <v>81</v>
      </c>
      <c r="BK267" s="250">
        <f>ROUND(I267*H267,2)</f>
        <v>0</v>
      </c>
      <c r="BL267" s="17" t="s">
        <v>160</v>
      </c>
      <c r="BM267" s="249" t="s">
        <v>831</v>
      </c>
    </row>
    <row r="268" s="12" customFormat="1" ht="22.8" customHeight="1">
      <c r="A268" s="12"/>
      <c r="B268" s="221"/>
      <c r="C268" s="222"/>
      <c r="D268" s="223" t="s">
        <v>72</v>
      </c>
      <c r="E268" s="235" t="s">
        <v>832</v>
      </c>
      <c r="F268" s="235" t="s">
        <v>833</v>
      </c>
      <c r="G268" s="222"/>
      <c r="H268" s="222"/>
      <c r="I268" s="225"/>
      <c r="J268" s="236">
        <f>BK268</f>
        <v>0</v>
      </c>
      <c r="K268" s="222"/>
      <c r="L268" s="227"/>
      <c r="M268" s="228"/>
      <c r="N268" s="229"/>
      <c r="O268" s="229"/>
      <c r="P268" s="230">
        <f>SUM(P269:P277)</f>
        <v>0</v>
      </c>
      <c r="Q268" s="229"/>
      <c r="R268" s="230">
        <f>SUM(R269:R277)</f>
        <v>20.405454999999996</v>
      </c>
      <c r="S268" s="229"/>
      <c r="T268" s="231">
        <f>SUM(T269:T277)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2" t="s">
        <v>81</v>
      </c>
      <c r="AT268" s="233" t="s">
        <v>72</v>
      </c>
      <c r="AU268" s="233" t="s">
        <v>81</v>
      </c>
      <c r="AY268" s="232" t="s">
        <v>154</v>
      </c>
      <c r="BK268" s="234">
        <f>SUM(BK269:BK277)</f>
        <v>0</v>
      </c>
    </row>
    <row r="269" s="2" customFormat="1" ht="21.75" customHeight="1">
      <c r="A269" s="38"/>
      <c r="B269" s="39"/>
      <c r="C269" s="237" t="s">
        <v>506</v>
      </c>
      <c r="D269" s="237" t="s">
        <v>156</v>
      </c>
      <c r="E269" s="238" t="s">
        <v>834</v>
      </c>
      <c r="F269" s="239" t="s">
        <v>835</v>
      </c>
      <c r="G269" s="240" t="s">
        <v>168</v>
      </c>
      <c r="H269" s="241">
        <v>94.099999999999994</v>
      </c>
      <c r="I269" s="242"/>
      <c r="J269" s="243">
        <f>ROUND(I269*H269,2)</f>
        <v>0</v>
      </c>
      <c r="K269" s="244"/>
      <c r="L269" s="44"/>
      <c r="M269" s="245" t="s">
        <v>1</v>
      </c>
      <c r="N269" s="246" t="s">
        <v>38</v>
      </c>
      <c r="O269" s="91"/>
      <c r="P269" s="247">
        <f>O269*H269</f>
        <v>0</v>
      </c>
      <c r="Q269" s="247">
        <v>0.084250000000000005</v>
      </c>
      <c r="R269" s="247">
        <f>Q269*H269</f>
        <v>7.9279250000000001</v>
      </c>
      <c r="S269" s="247">
        <v>0</v>
      </c>
      <c r="T269" s="24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9" t="s">
        <v>160</v>
      </c>
      <c r="AT269" s="249" t="s">
        <v>156</v>
      </c>
      <c r="AU269" s="249" t="s">
        <v>83</v>
      </c>
      <c r="AY269" s="17" t="s">
        <v>154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7" t="s">
        <v>81</v>
      </c>
      <c r="BK269" s="250">
        <f>ROUND(I269*H269,2)</f>
        <v>0</v>
      </c>
      <c r="BL269" s="17" t="s">
        <v>160</v>
      </c>
      <c r="BM269" s="249" t="s">
        <v>836</v>
      </c>
    </row>
    <row r="270" s="13" customFormat="1">
      <c r="A270" s="13"/>
      <c r="B270" s="251"/>
      <c r="C270" s="252"/>
      <c r="D270" s="253" t="s">
        <v>189</v>
      </c>
      <c r="E270" s="254" t="s">
        <v>1</v>
      </c>
      <c r="F270" s="255" t="s">
        <v>837</v>
      </c>
      <c r="G270" s="252"/>
      <c r="H270" s="256">
        <v>94.099999999999994</v>
      </c>
      <c r="I270" s="257"/>
      <c r="J270" s="252"/>
      <c r="K270" s="252"/>
      <c r="L270" s="258"/>
      <c r="M270" s="259"/>
      <c r="N270" s="260"/>
      <c r="O270" s="260"/>
      <c r="P270" s="260"/>
      <c r="Q270" s="260"/>
      <c r="R270" s="260"/>
      <c r="S270" s="260"/>
      <c r="T270" s="26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2" t="s">
        <v>189</v>
      </c>
      <c r="AU270" s="262" t="s">
        <v>83</v>
      </c>
      <c r="AV270" s="13" t="s">
        <v>83</v>
      </c>
      <c r="AW270" s="13" t="s">
        <v>30</v>
      </c>
      <c r="AX270" s="13" t="s">
        <v>81</v>
      </c>
      <c r="AY270" s="262" t="s">
        <v>154</v>
      </c>
    </row>
    <row r="271" s="2" customFormat="1" ht="21.75" customHeight="1">
      <c r="A271" s="38"/>
      <c r="B271" s="39"/>
      <c r="C271" s="263" t="s">
        <v>510</v>
      </c>
      <c r="D271" s="263" t="s">
        <v>262</v>
      </c>
      <c r="E271" s="264" t="s">
        <v>838</v>
      </c>
      <c r="F271" s="265" t="s">
        <v>839</v>
      </c>
      <c r="G271" s="266" t="s">
        <v>168</v>
      </c>
      <c r="H271" s="267">
        <v>3.7000000000000002</v>
      </c>
      <c r="I271" s="268"/>
      <c r="J271" s="269">
        <f>ROUND(I271*H271,2)</f>
        <v>0</v>
      </c>
      <c r="K271" s="270"/>
      <c r="L271" s="271"/>
      <c r="M271" s="272" t="s">
        <v>1</v>
      </c>
      <c r="N271" s="273" t="s">
        <v>38</v>
      </c>
      <c r="O271" s="91"/>
      <c r="P271" s="247">
        <f>O271*H271</f>
        <v>0</v>
      </c>
      <c r="Q271" s="247">
        <v>0.13100000000000001</v>
      </c>
      <c r="R271" s="247">
        <f>Q271*H271</f>
        <v>0.48470000000000002</v>
      </c>
      <c r="S271" s="247">
        <v>0</v>
      </c>
      <c r="T271" s="24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9" t="s">
        <v>185</v>
      </c>
      <c r="AT271" s="249" t="s">
        <v>262</v>
      </c>
      <c r="AU271" s="249" t="s">
        <v>83</v>
      </c>
      <c r="AY271" s="17" t="s">
        <v>154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7" t="s">
        <v>81</v>
      </c>
      <c r="BK271" s="250">
        <f>ROUND(I271*H271,2)</f>
        <v>0</v>
      </c>
      <c r="BL271" s="17" t="s">
        <v>160</v>
      </c>
      <c r="BM271" s="249" t="s">
        <v>840</v>
      </c>
    </row>
    <row r="272" s="2" customFormat="1" ht="16.5" customHeight="1">
      <c r="A272" s="38"/>
      <c r="B272" s="39"/>
      <c r="C272" s="263" t="s">
        <v>514</v>
      </c>
      <c r="D272" s="263" t="s">
        <v>262</v>
      </c>
      <c r="E272" s="264" t="s">
        <v>841</v>
      </c>
      <c r="F272" s="265" t="s">
        <v>842</v>
      </c>
      <c r="G272" s="266" t="s">
        <v>168</v>
      </c>
      <c r="H272" s="267">
        <v>74.489999999999995</v>
      </c>
      <c r="I272" s="268"/>
      <c r="J272" s="269">
        <f>ROUND(I272*H272,2)</f>
        <v>0</v>
      </c>
      <c r="K272" s="270"/>
      <c r="L272" s="271"/>
      <c r="M272" s="272" t="s">
        <v>1</v>
      </c>
      <c r="N272" s="273" t="s">
        <v>38</v>
      </c>
      <c r="O272" s="91"/>
      <c r="P272" s="247">
        <f>O272*H272</f>
        <v>0</v>
      </c>
      <c r="Q272" s="247">
        <v>0.13100000000000001</v>
      </c>
      <c r="R272" s="247">
        <f>Q272*H272</f>
        <v>9.758189999999999</v>
      </c>
      <c r="S272" s="247">
        <v>0</v>
      </c>
      <c r="T272" s="24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9" t="s">
        <v>185</v>
      </c>
      <c r="AT272" s="249" t="s">
        <v>262</v>
      </c>
      <c r="AU272" s="249" t="s">
        <v>83</v>
      </c>
      <c r="AY272" s="17" t="s">
        <v>154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7" t="s">
        <v>81</v>
      </c>
      <c r="BK272" s="250">
        <f>ROUND(I272*H272,2)</f>
        <v>0</v>
      </c>
      <c r="BL272" s="17" t="s">
        <v>160</v>
      </c>
      <c r="BM272" s="249" t="s">
        <v>843</v>
      </c>
    </row>
    <row r="273" s="13" customFormat="1">
      <c r="A273" s="13"/>
      <c r="B273" s="251"/>
      <c r="C273" s="252"/>
      <c r="D273" s="253" t="s">
        <v>189</v>
      </c>
      <c r="E273" s="254" t="s">
        <v>1</v>
      </c>
      <c r="F273" s="255" t="s">
        <v>844</v>
      </c>
      <c r="G273" s="252"/>
      <c r="H273" s="256">
        <v>74.489999999999995</v>
      </c>
      <c r="I273" s="257"/>
      <c r="J273" s="252"/>
      <c r="K273" s="252"/>
      <c r="L273" s="258"/>
      <c r="M273" s="259"/>
      <c r="N273" s="260"/>
      <c r="O273" s="260"/>
      <c r="P273" s="260"/>
      <c r="Q273" s="260"/>
      <c r="R273" s="260"/>
      <c r="S273" s="260"/>
      <c r="T273" s="26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2" t="s">
        <v>189</v>
      </c>
      <c r="AU273" s="262" t="s">
        <v>83</v>
      </c>
      <c r="AV273" s="13" t="s">
        <v>83</v>
      </c>
      <c r="AW273" s="13" t="s">
        <v>30</v>
      </c>
      <c r="AX273" s="13" t="s">
        <v>81</v>
      </c>
      <c r="AY273" s="262" t="s">
        <v>154</v>
      </c>
    </row>
    <row r="274" s="2" customFormat="1" ht="21.75" customHeight="1">
      <c r="A274" s="38"/>
      <c r="B274" s="39"/>
      <c r="C274" s="263" t="s">
        <v>518</v>
      </c>
      <c r="D274" s="263" t="s">
        <v>262</v>
      </c>
      <c r="E274" s="264" t="s">
        <v>845</v>
      </c>
      <c r="F274" s="265" t="s">
        <v>846</v>
      </c>
      <c r="G274" s="266" t="s">
        <v>168</v>
      </c>
      <c r="H274" s="267">
        <v>18.622</v>
      </c>
      <c r="I274" s="268"/>
      <c r="J274" s="269">
        <f>ROUND(I274*H274,2)</f>
        <v>0</v>
      </c>
      <c r="K274" s="270"/>
      <c r="L274" s="271"/>
      <c r="M274" s="272" t="s">
        <v>1</v>
      </c>
      <c r="N274" s="273" t="s">
        <v>38</v>
      </c>
      <c r="O274" s="91"/>
      <c r="P274" s="247">
        <f>O274*H274</f>
        <v>0</v>
      </c>
      <c r="Q274" s="247">
        <v>0.12</v>
      </c>
      <c r="R274" s="247">
        <f>Q274*H274</f>
        <v>2.2346399999999997</v>
      </c>
      <c r="S274" s="247">
        <v>0</v>
      </c>
      <c r="T274" s="24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9" t="s">
        <v>185</v>
      </c>
      <c r="AT274" s="249" t="s">
        <v>262</v>
      </c>
      <c r="AU274" s="249" t="s">
        <v>83</v>
      </c>
      <c r="AY274" s="17" t="s">
        <v>154</v>
      </c>
      <c r="BE274" s="250">
        <f>IF(N274="základní",J274,0)</f>
        <v>0</v>
      </c>
      <c r="BF274" s="250">
        <f>IF(N274="snížená",J274,0)</f>
        <v>0</v>
      </c>
      <c r="BG274" s="250">
        <f>IF(N274="zákl. přenesená",J274,0)</f>
        <v>0</v>
      </c>
      <c r="BH274" s="250">
        <f>IF(N274="sníž. přenesená",J274,0)</f>
        <v>0</v>
      </c>
      <c r="BI274" s="250">
        <f>IF(N274="nulová",J274,0)</f>
        <v>0</v>
      </c>
      <c r="BJ274" s="17" t="s">
        <v>81</v>
      </c>
      <c r="BK274" s="250">
        <f>ROUND(I274*H274,2)</f>
        <v>0</v>
      </c>
      <c r="BL274" s="17" t="s">
        <v>160</v>
      </c>
      <c r="BM274" s="249" t="s">
        <v>847</v>
      </c>
    </row>
    <row r="275" s="13" customFormat="1">
      <c r="A275" s="13"/>
      <c r="B275" s="251"/>
      <c r="C275" s="252"/>
      <c r="D275" s="253" t="s">
        <v>189</v>
      </c>
      <c r="E275" s="254" t="s">
        <v>1</v>
      </c>
      <c r="F275" s="255" t="s">
        <v>848</v>
      </c>
      <c r="G275" s="252"/>
      <c r="H275" s="256">
        <v>18.622</v>
      </c>
      <c r="I275" s="257"/>
      <c r="J275" s="252"/>
      <c r="K275" s="252"/>
      <c r="L275" s="258"/>
      <c r="M275" s="259"/>
      <c r="N275" s="260"/>
      <c r="O275" s="260"/>
      <c r="P275" s="260"/>
      <c r="Q275" s="260"/>
      <c r="R275" s="260"/>
      <c r="S275" s="260"/>
      <c r="T275" s="26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2" t="s">
        <v>189</v>
      </c>
      <c r="AU275" s="262" t="s">
        <v>83</v>
      </c>
      <c r="AV275" s="13" t="s">
        <v>83</v>
      </c>
      <c r="AW275" s="13" t="s">
        <v>30</v>
      </c>
      <c r="AX275" s="13" t="s">
        <v>81</v>
      </c>
      <c r="AY275" s="262" t="s">
        <v>154</v>
      </c>
    </row>
    <row r="276" s="2" customFormat="1" ht="16.5" customHeight="1">
      <c r="A276" s="38"/>
      <c r="B276" s="39"/>
      <c r="C276" s="237" t="s">
        <v>522</v>
      </c>
      <c r="D276" s="237" t="s">
        <v>156</v>
      </c>
      <c r="E276" s="238" t="s">
        <v>391</v>
      </c>
      <c r="F276" s="239" t="s">
        <v>392</v>
      </c>
      <c r="G276" s="240" t="s">
        <v>168</v>
      </c>
      <c r="H276" s="241">
        <v>103.51000000000001</v>
      </c>
      <c r="I276" s="242"/>
      <c r="J276" s="243">
        <f>ROUND(I276*H276,2)</f>
        <v>0</v>
      </c>
      <c r="K276" s="244"/>
      <c r="L276" s="44"/>
      <c r="M276" s="245" t="s">
        <v>1</v>
      </c>
      <c r="N276" s="246" t="s">
        <v>38</v>
      </c>
      <c r="O276" s="91"/>
      <c r="P276" s="247">
        <f>O276*H276</f>
        <v>0</v>
      </c>
      <c r="Q276" s="247">
        <v>0</v>
      </c>
      <c r="R276" s="247">
        <f>Q276*H276</f>
        <v>0</v>
      </c>
      <c r="S276" s="247">
        <v>0</v>
      </c>
      <c r="T276" s="24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9" t="s">
        <v>160</v>
      </c>
      <c r="AT276" s="249" t="s">
        <v>156</v>
      </c>
      <c r="AU276" s="249" t="s">
        <v>83</v>
      </c>
      <c r="AY276" s="17" t="s">
        <v>154</v>
      </c>
      <c r="BE276" s="250">
        <f>IF(N276="základní",J276,0)</f>
        <v>0</v>
      </c>
      <c r="BF276" s="250">
        <f>IF(N276="snížená",J276,0)</f>
        <v>0</v>
      </c>
      <c r="BG276" s="250">
        <f>IF(N276="zákl. přenesená",J276,0)</f>
        <v>0</v>
      </c>
      <c r="BH276" s="250">
        <f>IF(N276="sníž. přenesená",J276,0)</f>
        <v>0</v>
      </c>
      <c r="BI276" s="250">
        <f>IF(N276="nulová",J276,0)</f>
        <v>0</v>
      </c>
      <c r="BJ276" s="17" t="s">
        <v>81</v>
      </c>
      <c r="BK276" s="250">
        <f>ROUND(I276*H276,2)</f>
        <v>0</v>
      </c>
      <c r="BL276" s="17" t="s">
        <v>160</v>
      </c>
      <c r="BM276" s="249" t="s">
        <v>849</v>
      </c>
    </row>
    <row r="277" s="13" customFormat="1">
      <c r="A277" s="13"/>
      <c r="B277" s="251"/>
      <c r="C277" s="252"/>
      <c r="D277" s="253" t="s">
        <v>189</v>
      </c>
      <c r="E277" s="254" t="s">
        <v>1</v>
      </c>
      <c r="F277" s="255" t="s">
        <v>850</v>
      </c>
      <c r="G277" s="252"/>
      <c r="H277" s="256">
        <v>103.51000000000001</v>
      </c>
      <c r="I277" s="257"/>
      <c r="J277" s="252"/>
      <c r="K277" s="252"/>
      <c r="L277" s="258"/>
      <c r="M277" s="259"/>
      <c r="N277" s="260"/>
      <c r="O277" s="260"/>
      <c r="P277" s="260"/>
      <c r="Q277" s="260"/>
      <c r="R277" s="260"/>
      <c r="S277" s="260"/>
      <c r="T277" s="26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2" t="s">
        <v>189</v>
      </c>
      <c r="AU277" s="262" t="s">
        <v>83</v>
      </c>
      <c r="AV277" s="13" t="s">
        <v>83</v>
      </c>
      <c r="AW277" s="13" t="s">
        <v>30</v>
      </c>
      <c r="AX277" s="13" t="s">
        <v>81</v>
      </c>
      <c r="AY277" s="262" t="s">
        <v>154</v>
      </c>
    </row>
    <row r="278" s="12" customFormat="1" ht="22.8" customHeight="1">
      <c r="A278" s="12"/>
      <c r="B278" s="221"/>
      <c r="C278" s="222"/>
      <c r="D278" s="223" t="s">
        <v>72</v>
      </c>
      <c r="E278" s="235" t="s">
        <v>434</v>
      </c>
      <c r="F278" s="235" t="s">
        <v>435</v>
      </c>
      <c r="G278" s="222"/>
      <c r="H278" s="222"/>
      <c r="I278" s="225"/>
      <c r="J278" s="236">
        <f>BK278</f>
        <v>0</v>
      </c>
      <c r="K278" s="222"/>
      <c r="L278" s="227"/>
      <c r="M278" s="228"/>
      <c r="N278" s="229"/>
      <c r="O278" s="229"/>
      <c r="P278" s="230">
        <f>SUM(P279:P284)</f>
        <v>0</v>
      </c>
      <c r="Q278" s="229"/>
      <c r="R278" s="230">
        <f>SUM(R279:R284)</f>
        <v>47.008499999999998</v>
      </c>
      <c r="S278" s="229"/>
      <c r="T278" s="231">
        <f>SUM(T279:T284)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32" t="s">
        <v>81</v>
      </c>
      <c r="AT278" s="233" t="s">
        <v>72</v>
      </c>
      <c r="AU278" s="233" t="s">
        <v>81</v>
      </c>
      <c r="AY278" s="232" t="s">
        <v>154</v>
      </c>
      <c r="BK278" s="234">
        <f>SUM(BK279:BK284)</f>
        <v>0</v>
      </c>
    </row>
    <row r="279" s="2" customFormat="1" ht="21.75" customHeight="1">
      <c r="A279" s="38"/>
      <c r="B279" s="39"/>
      <c r="C279" s="237" t="s">
        <v>526</v>
      </c>
      <c r="D279" s="237" t="s">
        <v>156</v>
      </c>
      <c r="E279" s="238" t="s">
        <v>444</v>
      </c>
      <c r="F279" s="239" t="s">
        <v>445</v>
      </c>
      <c r="G279" s="240" t="s">
        <v>168</v>
      </c>
      <c r="H279" s="241">
        <v>165</v>
      </c>
      <c r="I279" s="242"/>
      <c r="J279" s="243">
        <f>ROUND(I279*H279,2)</f>
        <v>0</v>
      </c>
      <c r="K279" s="244"/>
      <c r="L279" s="44"/>
      <c r="M279" s="245" t="s">
        <v>1</v>
      </c>
      <c r="N279" s="246" t="s">
        <v>38</v>
      </c>
      <c r="O279" s="91"/>
      <c r="P279" s="247">
        <f>O279*H279</f>
        <v>0</v>
      </c>
      <c r="Q279" s="247">
        <v>0.10362</v>
      </c>
      <c r="R279" s="247">
        <f>Q279*H279</f>
        <v>17.097300000000001</v>
      </c>
      <c r="S279" s="247">
        <v>0</v>
      </c>
      <c r="T279" s="24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9" t="s">
        <v>160</v>
      </c>
      <c r="AT279" s="249" t="s">
        <v>156</v>
      </c>
      <c r="AU279" s="249" t="s">
        <v>83</v>
      </c>
      <c r="AY279" s="17" t="s">
        <v>154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7" t="s">
        <v>81</v>
      </c>
      <c r="BK279" s="250">
        <f>ROUND(I279*H279,2)</f>
        <v>0</v>
      </c>
      <c r="BL279" s="17" t="s">
        <v>160</v>
      </c>
      <c r="BM279" s="249" t="s">
        <v>851</v>
      </c>
    </row>
    <row r="280" s="2" customFormat="1" ht="16.5" customHeight="1">
      <c r="A280" s="38"/>
      <c r="B280" s="39"/>
      <c r="C280" s="263" t="s">
        <v>530</v>
      </c>
      <c r="D280" s="263" t="s">
        <v>262</v>
      </c>
      <c r="E280" s="264" t="s">
        <v>447</v>
      </c>
      <c r="F280" s="265" t="s">
        <v>448</v>
      </c>
      <c r="G280" s="266" t="s">
        <v>168</v>
      </c>
      <c r="H280" s="267">
        <v>169.94999999999999</v>
      </c>
      <c r="I280" s="268"/>
      <c r="J280" s="269">
        <f>ROUND(I280*H280,2)</f>
        <v>0</v>
      </c>
      <c r="K280" s="270"/>
      <c r="L280" s="271"/>
      <c r="M280" s="272" t="s">
        <v>1</v>
      </c>
      <c r="N280" s="273" t="s">
        <v>38</v>
      </c>
      <c r="O280" s="91"/>
      <c r="P280" s="247">
        <f>O280*H280</f>
        <v>0</v>
      </c>
      <c r="Q280" s="247">
        <v>0.17599999999999999</v>
      </c>
      <c r="R280" s="247">
        <f>Q280*H280</f>
        <v>29.911199999999997</v>
      </c>
      <c r="S280" s="247">
        <v>0</v>
      </c>
      <c r="T280" s="24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9" t="s">
        <v>185</v>
      </c>
      <c r="AT280" s="249" t="s">
        <v>262</v>
      </c>
      <c r="AU280" s="249" t="s">
        <v>83</v>
      </c>
      <c r="AY280" s="17" t="s">
        <v>154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7" t="s">
        <v>81</v>
      </c>
      <c r="BK280" s="250">
        <f>ROUND(I280*H280,2)</f>
        <v>0</v>
      </c>
      <c r="BL280" s="17" t="s">
        <v>160</v>
      </c>
      <c r="BM280" s="249" t="s">
        <v>852</v>
      </c>
    </row>
    <row r="281" s="13" customFormat="1">
      <c r="A281" s="13"/>
      <c r="B281" s="251"/>
      <c r="C281" s="252"/>
      <c r="D281" s="253" t="s">
        <v>189</v>
      </c>
      <c r="E281" s="254" t="s">
        <v>1</v>
      </c>
      <c r="F281" s="255" t="s">
        <v>853</v>
      </c>
      <c r="G281" s="252"/>
      <c r="H281" s="256">
        <v>169.94999999999999</v>
      </c>
      <c r="I281" s="257"/>
      <c r="J281" s="252"/>
      <c r="K281" s="252"/>
      <c r="L281" s="258"/>
      <c r="M281" s="259"/>
      <c r="N281" s="260"/>
      <c r="O281" s="260"/>
      <c r="P281" s="260"/>
      <c r="Q281" s="260"/>
      <c r="R281" s="260"/>
      <c r="S281" s="260"/>
      <c r="T281" s="26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2" t="s">
        <v>189</v>
      </c>
      <c r="AU281" s="262" t="s">
        <v>83</v>
      </c>
      <c r="AV281" s="13" t="s">
        <v>83</v>
      </c>
      <c r="AW281" s="13" t="s">
        <v>30</v>
      </c>
      <c r="AX281" s="13" t="s">
        <v>81</v>
      </c>
      <c r="AY281" s="262" t="s">
        <v>154</v>
      </c>
    </row>
    <row r="282" s="2" customFormat="1" ht="21.75" customHeight="1">
      <c r="A282" s="38"/>
      <c r="B282" s="39"/>
      <c r="C282" s="237" t="s">
        <v>535</v>
      </c>
      <c r="D282" s="237" t="s">
        <v>156</v>
      </c>
      <c r="E282" s="238" t="s">
        <v>440</v>
      </c>
      <c r="F282" s="239" t="s">
        <v>441</v>
      </c>
      <c r="G282" s="240" t="s">
        <v>168</v>
      </c>
      <c r="H282" s="241">
        <v>165</v>
      </c>
      <c r="I282" s="242"/>
      <c r="J282" s="243">
        <f>ROUND(I282*H282,2)</f>
        <v>0</v>
      </c>
      <c r="K282" s="244"/>
      <c r="L282" s="44"/>
      <c r="M282" s="245" t="s">
        <v>1</v>
      </c>
      <c r="N282" s="246" t="s">
        <v>38</v>
      </c>
      <c r="O282" s="91"/>
      <c r="P282" s="247">
        <f>O282*H282</f>
        <v>0</v>
      </c>
      <c r="Q282" s="247">
        <v>0</v>
      </c>
      <c r="R282" s="247">
        <f>Q282*H282</f>
        <v>0</v>
      </c>
      <c r="S282" s="247">
        <v>0</v>
      </c>
      <c r="T282" s="24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9" t="s">
        <v>160</v>
      </c>
      <c r="AT282" s="249" t="s">
        <v>156</v>
      </c>
      <c r="AU282" s="249" t="s">
        <v>83</v>
      </c>
      <c r="AY282" s="17" t="s">
        <v>154</v>
      </c>
      <c r="BE282" s="250">
        <f>IF(N282="základní",J282,0)</f>
        <v>0</v>
      </c>
      <c r="BF282" s="250">
        <f>IF(N282="snížená",J282,0)</f>
        <v>0</v>
      </c>
      <c r="BG282" s="250">
        <f>IF(N282="zákl. přenesená",J282,0)</f>
        <v>0</v>
      </c>
      <c r="BH282" s="250">
        <f>IF(N282="sníž. přenesená",J282,0)</f>
        <v>0</v>
      </c>
      <c r="BI282" s="250">
        <f>IF(N282="nulová",J282,0)</f>
        <v>0</v>
      </c>
      <c r="BJ282" s="17" t="s">
        <v>81</v>
      </c>
      <c r="BK282" s="250">
        <f>ROUND(I282*H282,2)</f>
        <v>0</v>
      </c>
      <c r="BL282" s="17" t="s">
        <v>160</v>
      </c>
      <c r="BM282" s="249" t="s">
        <v>854</v>
      </c>
    </row>
    <row r="283" s="2" customFormat="1" ht="16.5" customHeight="1">
      <c r="A283" s="38"/>
      <c r="B283" s="39"/>
      <c r="C283" s="237" t="s">
        <v>539</v>
      </c>
      <c r="D283" s="237" t="s">
        <v>156</v>
      </c>
      <c r="E283" s="238" t="s">
        <v>289</v>
      </c>
      <c r="F283" s="239" t="s">
        <v>290</v>
      </c>
      <c r="G283" s="240" t="s">
        <v>168</v>
      </c>
      <c r="H283" s="241">
        <v>181.5</v>
      </c>
      <c r="I283" s="242"/>
      <c r="J283" s="243">
        <f>ROUND(I283*H283,2)</f>
        <v>0</v>
      </c>
      <c r="K283" s="244"/>
      <c r="L283" s="44"/>
      <c r="M283" s="245" t="s">
        <v>1</v>
      </c>
      <c r="N283" s="246" t="s">
        <v>38</v>
      </c>
      <c r="O283" s="91"/>
      <c r="P283" s="247">
        <f>O283*H283</f>
        <v>0</v>
      </c>
      <c r="Q283" s="247">
        <v>0</v>
      </c>
      <c r="R283" s="247">
        <f>Q283*H283</f>
        <v>0</v>
      </c>
      <c r="S283" s="247">
        <v>0</v>
      </c>
      <c r="T283" s="24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9" t="s">
        <v>160</v>
      </c>
      <c r="AT283" s="249" t="s">
        <v>156</v>
      </c>
      <c r="AU283" s="249" t="s">
        <v>83</v>
      </c>
      <c r="AY283" s="17" t="s">
        <v>154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7" t="s">
        <v>81</v>
      </c>
      <c r="BK283" s="250">
        <f>ROUND(I283*H283,2)</f>
        <v>0</v>
      </c>
      <c r="BL283" s="17" t="s">
        <v>160</v>
      </c>
      <c r="BM283" s="249" t="s">
        <v>855</v>
      </c>
    </row>
    <row r="284" s="13" customFormat="1">
      <c r="A284" s="13"/>
      <c r="B284" s="251"/>
      <c r="C284" s="252"/>
      <c r="D284" s="253" t="s">
        <v>189</v>
      </c>
      <c r="E284" s="254" t="s">
        <v>1</v>
      </c>
      <c r="F284" s="255" t="s">
        <v>856</v>
      </c>
      <c r="G284" s="252"/>
      <c r="H284" s="256">
        <v>181.5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189</v>
      </c>
      <c r="AU284" s="262" t="s">
        <v>83</v>
      </c>
      <c r="AV284" s="13" t="s">
        <v>83</v>
      </c>
      <c r="AW284" s="13" t="s">
        <v>30</v>
      </c>
      <c r="AX284" s="13" t="s">
        <v>81</v>
      </c>
      <c r="AY284" s="262" t="s">
        <v>154</v>
      </c>
    </row>
    <row r="285" s="12" customFormat="1" ht="22.8" customHeight="1">
      <c r="A285" s="12"/>
      <c r="B285" s="221"/>
      <c r="C285" s="222"/>
      <c r="D285" s="223" t="s">
        <v>72</v>
      </c>
      <c r="E285" s="235" t="s">
        <v>185</v>
      </c>
      <c r="F285" s="235" t="s">
        <v>459</v>
      </c>
      <c r="G285" s="222"/>
      <c r="H285" s="222"/>
      <c r="I285" s="225"/>
      <c r="J285" s="236">
        <f>BK285</f>
        <v>0</v>
      </c>
      <c r="K285" s="222"/>
      <c r="L285" s="227"/>
      <c r="M285" s="228"/>
      <c r="N285" s="229"/>
      <c r="O285" s="229"/>
      <c r="P285" s="230">
        <f>SUM(P286:P293)</f>
        <v>0</v>
      </c>
      <c r="Q285" s="229"/>
      <c r="R285" s="230">
        <f>SUM(R286:R293)</f>
        <v>1.9974000000000001</v>
      </c>
      <c r="S285" s="229"/>
      <c r="T285" s="231">
        <f>SUM(T286:T293)</f>
        <v>3.3000000000000003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2" t="s">
        <v>81</v>
      </c>
      <c r="AT285" s="233" t="s">
        <v>72</v>
      </c>
      <c r="AU285" s="233" t="s">
        <v>81</v>
      </c>
      <c r="AY285" s="232" t="s">
        <v>154</v>
      </c>
      <c r="BK285" s="234">
        <f>SUM(BK286:BK293)</f>
        <v>0</v>
      </c>
    </row>
    <row r="286" s="2" customFormat="1" ht="21.75" customHeight="1">
      <c r="A286" s="38"/>
      <c r="B286" s="39"/>
      <c r="C286" s="237" t="s">
        <v>546</v>
      </c>
      <c r="D286" s="237" t="s">
        <v>156</v>
      </c>
      <c r="E286" s="238" t="s">
        <v>461</v>
      </c>
      <c r="F286" s="239" t="s">
        <v>462</v>
      </c>
      <c r="G286" s="240" t="s">
        <v>194</v>
      </c>
      <c r="H286" s="241">
        <v>3</v>
      </c>
      <c r="I286" s="242"/>
      <c r="J286" s="243">
        <f>ROUND(I286*H286,2)</f>
        <v>0</v>
      </c>
      <c r="K286" s="244"/>
      <c r="L286" s="44"/>
      <c r="M286" s="245" t="s">
        <v>1</v>
      </c>
      <c r="N286" s="246" t="s">
        <v>38</v>
      </c>
      <c r="O286" s="91"/>
      <c r="P286" s="247">
        <f>O286*H286</f>
        <v>0</v>
      </c>
      <c r="Q286" s="247">
        <v>1.0000000000000001E-05</v>
      </c>
      <c r="R286" s="247">
        <f>Q286*H286</f>
        <v>3.0000000000000004E-05</v>
      </c>
      <c r="S286" s="247">
        <v>0</v>
      </c>
      <c r="T286" s="24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9" t="s">
        <v>160</v>
      </c>
      <c r="AT286" s="249" t="s">
        <v>156</v>
      </c>
      <c r="AU286" s="249" t="s">
        <v>83</v>
      </c>
      <c r="AY286" s="17" t="s">
        <v>154</v>
      </c>
      <c r="BE286" s="250">
        <f>IF(N286="základní",J286,0)</f>
        <v>0</v>
      </c>
      <c r="BF286" s="250">
        <f>IF(N286="snížená",J286,0)</f>
        <v>0</v>
      </c>
      <c r="BG286" s="250">
        <f>IF(N286="zákl. přenesená",J286,0)</f>
        <v>0</v>
      </c>
      <c r="BH286" s="250">
        <f>IF(N286="sníž. přenesená",J286,0)</f>
        <v>0</v>
      </c>
      <c r="BI286" s="250">
        <f>IF(N286="nulová",J286,0)</f>
        <v>0</v>
      </c>
      <c r="BJ286" s="17" t="s">
        <v>81</v>
      </c>
      <c r="BK286" s="250">
        <f>ROUND(I286*H286,2)</f>
        <v>0</v>
      </c>
      <c r="BL286" s="17" t="s">
        <v>160</v>
      </c>
      <c r="BM286" s="249" t="s">
        <v>857</v>
      </c>
    </row>
    <row r="287" s="13" customFormat="1">
      <c r="A287" s="13"/>
      <c r="B287" s="251"/>
      <c r="C287" s="252"/>
      <c r="D287" s="253" t="s">
        <v>189</v>
      </c>
      <c r="E287" s="254" t="s">
        <v>1</v>
      </c>
      <c r="F287" s="255" t="s">
        <v>165</v>
      </c>
      <c r="G287" s="252"/>
      <c r="H287" s="256">
        <v>3</v>
      </c>
      <c r="I287" s="257"/>
      <c r="J287" s="252"/>
      <c r="K287" s="252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189</v>
      </c>
      <c r="AU287" s="262" t="s">
        <v>83</v>
      </c>
      <c r="AV287" s="13" t="s">
        <v>83</v>
      </c>
      <c r="AW287" s="13" t="s">
        <v>30</v>
      </c>
      <c r="AX287" s="13" t="s">
        <v>81</v>
      </c>
      <c r="AY287" s="262" t="s">
        <v>154</v>
      </c>
    </row>
    <row r="288" s="2" customFormat="1" ht="16.5" customHeight="1">
      <c r="A288" s="38"/>
      <c r="B288" s="39"/>
      <c r="C288" s="263" t="s">
        <v>550</v>
      </c>
      <c r="D288" s="263" t="s">
        <v>262</v>
      </c>
      <c r="E288" s="264" t="s">
        <v>465</v>
      </c>
      <c r="F288" s="265" t="s">
        <v>466</v>
      </c>
      <c r="G288" s="266" t="s">
        <v>194</v>
      </c>
      <c r="H288" s="267">
        <v>3</v>
      </c>
      <c r="I288" s="268"/>
      <c r="J288" s="269">
        <f>ROUND(I288*H288,2)</f>
        <v>0</v>
      </c>
      <c r="K288" s="270"/>
      <c r="L288" s="271"/>
      <c r="M288" s="272" t="s">
        <v>1</v>
      </c>
      <c r="N288" s="273" t="s">
        <v>38</v>
      </c>
      <c r="O288" s="91"/>
      <c r="P288" s="247">
        <f>O288*H288</f>
        <v>0</v>
      </c>
      <c r="Q288" s="247">
        <v>0.0046899999999999997</v>
      </c>
      <c r="R288" s="247">
        <f>Q288*H288</f>
        <v>0.014069999999999999</v>
      </c>
      <c r="S288" s="247">
        <v>0</v>
      </c>
      <c r="T288" s="24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9" t="s">
        <v>185</v>
      </c>
      <c r="AT288" s="249" t="s">
        <v>262</v>
      </c>
      <c r="AU288" s="249" t="s">
        <v>83</v>
      </c>
      <c r="AY288" s="17" t="s">
        <v>154</v>
      </c>
      <c r="BE288" s="250">
        <f>IF(N288="základní",J288,0)</f>
        <v>0</v>
      </c>
      <c r="BF288" s="250">
        <f>IF(N288="snížená",J288,0)</f>
        <v>0</v>
      </c>
      <c r="BG288" s="250">
        <f>IF(N288="zákl. přenesená",J288,0)</f>
        <v>0</v>
      </c>
      <c r="BH288" s="250">
        <f>IF(N288="sníž. přenesená",J288,0)</f>
        <v>0</v>
      </c>
      <c r="BI288" s="250">
        <f>IF(N288="nulová",J288,0)</f>
        <v>0</v>
      </c>
      <c r="BJ288" s="17" t="s">
        <v>81</v>
      </c>
      <c r="BK288" s="250">
        <f>ROUND(I288*H288,2)</f>
        <v>0</v>
      </c>
      <c r="BL288" s="17" t="s">
        <v>160</v>
      </c>
      <c r="BM288" s="249" t="s">
        <v>858</v>
      </c>
    </row>
    <row r="289" s="2" customFormat="1" ht="21.75" customHeight="1">
      <c r="A289" s="38"/>
      <c r="B289" s="39"/>
      <c r="C289" s="237" t="s">
        <v>554</v>
      </c>
      <c r="D289" s="237" t="s">
        <v>156</v>
      </c>
      <c r="E289" s="238" t="s">
        <v>859</v>
      </c>
      <c r="F289" s="239" t="s">
        <v>860</v>
      </c>
      <c r="G289" s="240" t="s">
        <v>209</v>
      </c>
      <c r="H289" s="241">
        <v>10</v>
      </c>
      <c r="I289" s="242"/>
      <c r="J289" s="243">
        <f>ROUND(I289*H289,2)</f>
        <v>0</v>
      </c>
      <c r="K289" s="244"/>
      <c r="L289" s="44"/>
      <c r="M289" s="245" t="s">
        <v>1</v>
      </c>
      <c r="N289" s="246" t="s">
        <v>38</v>
      </c>
      <c r="O289" s="91"/>
      <c r="P289" s="247">
        <f>O289*H289</f>
        <v>0</v>
      </c>
      <c r="Q289" s="247">
        <v>0</v>
      </c>
      <c r="R289" s="247">
        <f>Q289*H289</f>
        <v>0</v>
      </c>
      <c r="S289" s="247">
        <v>0.33000000000000002</v>
      </c>
      <c r="T289" s="248">
        <f>S289*H289</f>
        <v>3.3000000000000003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9" t="s">
        <v>160</v>
      </c>
      <c r="AT289" s="249" t="s">
        <v>156</v>
      </c>
      <c r="AU289" s="249" t="s">
        <v>83</v>
      </c>
      <c r="AY289" s="17" t="s">
        <v>154</v>
      </c>
      <c r="BE289" s="250">
        <f>IF(N289="základní",J289,0)</f>
        <v>0</v>
      </c>
      <c r="BF289" s="250">
        <f>IF(N289="snížená",J289,0)</f>
        <v>0</v>
      </c>
      <c r="BG289" s="250">
        <f>IF(N289="zákl. přenesená",J289,0)</f>
        <v>0</v>
      </c>
      <c r="BH289" s="250">
        <f>IF(N289="sníž. přenesená",J289,0)</f>
        <v>0</v>
      </c>
      <c r="BI289" s="250">
        <f>IF(N289="nulová",J289,0)</f>
        <v>0</v>
      </c>
      <c r="BJ289" s="17" t="s">
        <v>81</v>
      </c>
      <c r="BK289" s="250">
        <f>ROUND(I289*H289,2)</f>
        <v>0</v>
      </c>
      <c r="BL289" s="17" t="s">
        <v>160</v>
      </c>
      <c r="BM289" s="249" t="s">
        <v>861</v>
      </c>
    </row>
    <row r="290" s="2" customFormat="1" ht="16.5" customHeight="1">
      <c r="A290" s="38"/>
      <c r="B290" s="39"/>
      <c r="C290" s="237" t="s">
        <v>558</v>
      </c>
      <c r="D290" s="237" t="s">
        <v>156</v>
      </c>
      <c r="E290" s="238" t="s">
        <v>469</v>
      </c>
      <c r="F290" s="239" t="s">
        <v>470</v>
      </c>
      <c r="G290" s="240" t="s">
        <v>159</v>
      </c>
      <c r="H290" s="241">
        <v>2</v>
      </c>
      <c r="I290" s="242"/>
      <c r="J290" s="243">
        <f>ROUND(I290*H290,2)</f>
        <v>0</v>
      </c>
      <c r="K290" s="244"/>
      <c r="L290" s="44"/>
      <c r="M290" s="245" t="s">
        <v>1</v>
      </c>
      <c r="N290" s="246" t="s">
        <v>38</v>
      </c>
      <c r="O290" s="91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9" t="s">
        <v>160</v>
      </c>
      <c r="AT290" s="249" t="s">
        <v>156</v>
      </c>
      <c r="AU290" s="249" t="s">
        <v>83</v>
      </c>
      <c r="AY290" s="17" t="s">
        <v>154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7" t="s">
        <v>81</v>
      </c>
      <c r="BK290" s="250">
        <f>ROUND(I290*H290,2)</f>
        <v>0</v>
      </c>
      <c r="BL290" s="17" t="s">
        <v>160</v>
      </c>
      <c r="BM290" s="249" t="s">
        <v>862</v>
      </c>
    </row>
    <row r="291" s="2" customFormat="1" ht="21.75" customHeight="1">
      <c r="A291" s="38"/>
      <c r="B291" s="39"/>
      <c r="C291" s="237" t="s">
        <v>562</v>
      </c>
      <c r="D291" s="237" t="s">
        <v>156</v>
      </c>
      <c r="E291" s="238" t="s">
        <v>477</v>
      </c>
      <c r="F291" s="239" t="s">
        <v>478</v>
      </c>
      <c r="G291" s="240" t="s">
        <v>159</v>
      </c>
      <c r="H291" s="241">
        <v>1</v>
      </c>
      <c r="I291" s="242"/>
      <c r="J291" s="243">
        <f>ROUND(I291*H291,2)</f>
        <v>0</v>
      </c>
      <c r="K291" s="244"/>
      <c r="L291" s="44"/>
      <c r="M291" s="245" t="s">
        <v>1</v>
      </c>
      <c r="N291" s="246" t="s">
        <v>38</v>
      </c>
      <c r="O291" s="91"/>
      <c r="P291" s="247">
        <f>O291*H291</f>
        <v>0</v>
      </c>
      <c r="Q291" s="247">
        <v>0.34089999999999998</v>
      </c>
      <c r="R291" s="247">
        <f>Q291*H291</f>
        <v>0.34089999999999998</v>
      </c>
      <c r="S291" s="247">
        <v>0</v>
      </c>
      <c r="T291" s="24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9" t="s">
        <v>160</v>
      </c>
      <c r="AT291" s="249" t="s">
        <v>156</v>
      </c>
      <c r="AU291" s="249" t="s">
        <v>83</v>
      </c>
      <c r="AY291" s="17" t="s">
        <v>154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7" t="s">
        <v>81</v>
      </c>
      <c r="BK291" s="250">
        <f>ROUND(I291*H291,2)</f>
        <v>0</v>
      </c>
      <c r="BL291" s="17" t="s">
        <v>160</v>
      </c>
      <c r="BM291" s="249" t="s">
        <v>863</v>
      </c>
    </row>
    <row r="292" s="2" customFormat="1" ht="21.75" customHeight="1">
      <c r="A292" s="38"/>
      <c r="B292" s="39"/>
      <c r="C292" s="263" t="s">
        <v>566</v>
      </c>
      <c r="D292" s="263" t="s">
        <v>262</v>
      </c>
      <c r="E292" s="264" t="s">
        <v>481</v>
      </c>
      <c r="F292" s="265" t="s">
        <v>482</v>
      </c>
      <c r="G292" s="266" t="s">
        <v>159</v>
      </c>
      <c r="H292" s="267">
        <v>1</v>
      </c>
      <c r="I292" s="268"/>
      <c r="J292" s="269">
        <f>ROUND(I292*H292,2)</f>
        <v>0</v>
      </c>
      <c r="K292" s="270"/>
      <c r="L292" s="271"/>
      <c r="M292" s="272" t="s">
        <v>1</v>
      </c>
      <c r="N292" s="273" t="s">
        <v>38</v>
      </c>
      <c r="O292" s="91"/>
      <c r="P292" s="247">
        <f>O292*H292</f>
        <v>0</v>
      </c>
      <c r="Q292" s="247">
        <v>0.086999999999999994</v>
      </c>
      <c r="R292" s="247">
        <f>Q292*H292</f>
        <v>0.086999999999999994</v>
      </c>
      <c r="S292" s="247">
        <v>0</v>
      </c>
      <c r="T292" s="24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9" t="s">
        <v>185</v>
      </c>
      <c r="AT292" s="249" t="s">
        <v>262</v>
      </c>
      <c r="AU292" s="249" t="s">
        <v>83</v>
      </c>
      <c r="AY292" s="17" t="s">
        <v>154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7" t="s">
        <v>81</v>
      </c>
      <c r="BK292" s="250">
        <f>ROUND(I292*H292,2)</f>
        <v>0</v>
      </c>
      <c r="BL292" s="17" t="s">
        <v>160</v>
      </c>
      <c r="BM292" s="249" t="s">
        <v>864</v>
      </c>
    </row>
    <row r="293" s="2" customFormat="1" ht="21.75" customHeight="1">
      <c r="A293" s="38"/>
      <c r="B293" s="39"/>
      <c r="C293" s="237" t="s">
        <v>571</v>
      </c>
      <c r="D293" s="237" t="s">
        <v>156</v>
      </c>
      <c r="E293" s="238" t="s">
        <v>489</v>
      </c>
      <c r="F293" s="239" t="s">
        <v>490</v>
      </c>
      <c r="G293" s="240" t="s">
        <v>159</v>
      </c>
      <c r="H293" s="241">
        <v>5</v>
      </c>
      <c r="I293" s="242"/>
      <c r="J293" s="243">
        <f>ROUND(I293*H293,2)</f>
        <v>0</v>
      </c>
      <c r="K293" s="244"/>
      <c r="L293" s="44"/>
      <c r="M293" s="245" t="s">
        <v>1</v>
      </c>
      <c r="N293" s="246" t="s">
        <v>38</v>
      </c>
      <c r="O293" s="91"/>
      <c r="P293" s="247">
        <f>O293*H293</f>
        <v>0</v>
      </c>
      <c r="Q293" s="247">
        <v>0.31108000000000002</v>
      </c>
      <c r="R293" s="247">
        <f>Q293*H293</f>
        <v>1.5554000000000001</v>
      </c>
      <c r="S293" s="247">
        <v>0</v>
      </c>
      <c r="T293" s="24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9" t="s">
        <v>160</v>
      </c>
      <c r="AT293" s="249" t="s">
        <v>156</v>
      </c>
      <c r="AU293" s="249" t="s">
        <v>83</v>
      </c>
      <c r="AY293" s="17" t="s">
        <v>154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7" t="s">
        <v>81</v>
      </c>
      <c r="BK293" s="250">
        <f>ROUND(I293*H293,2)</f>
        <v>0</v>
      </c>
      <c r="BL293" s="17" t="s">
        <v>160</v>
      </c>
      <c r="BM293" s="249" t="s">
        <v>865</v>
      </c>
    </row>
    <row r="294" s="12" customFormat="1" ht="22.8" customHeight="1">
      <c r="A294" s="12"/>
      <c r="B294" s="221"/>
      <c r="C294" s="222"/>
      <c r="D294" s="223" t="s">
        <v>72</v>
      </c>
      <c r="E294" s="235" t="s">
        <v>191</v>
      </c>
      <c r="F294" s="235" t="s">
        <v>492</v>
      </c>
      <c r="G294" s="222"/>
      <c r="H294" s="222"/>
      <c r="I294" s="225"/>
      <c r="J294" s="236">
        <f>BK294</f>
        <v>0</v>
      </c>
      <c r="K294" s="222"/>
      <c r="L294" s="227"/>
      <c r="M294" s="228"/>
      <c r="N294" s="229"/>
      <c r="O294" s="229"/>
      <c r="P294" s="230">
        <f>SUM(P295:P329)</f>
        <v>0</v>
      </c>
      <c r="Q294" s="229"/>
      <c r="R294" s="230">
        <f>SUM(R295:R329)</f>
        <v>47.458967999999999</v>
      </c>
      <c r="S294" s="229"/>
      <c r="T294" s="231">
        <f>SUM(T295:T329)</f>
        <v>55.158500000000004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2" t="s">
        <v>81</v>
      </c>
      <c r="AT294" s="233" t="s">
        <v>72</v>
      </c>
      <c r="AU294" s="233" t="s">
        <v>81</v>
      </c>
      <c r="AY294" s="232" t="s">
        <v>154</v>
      </c>
      <c r="BK294" s="234">
        <f>SUM(BK295:BK329)</f>
        <v>0</v>
      </c>
    </row>
    <row r="295" s="2" customFormat="1" ht="21.75" customHeight="1">
      <c r="A295" s="38"/>
      <c r="B295" s="39"/>
      <c r="C295" s="237" t="s">
        <v>575</v>
      </c>
      <c r="D295" s="237" t="s">
        <v>156</v>
      </c>
      <c r="E295" s="238" t="s">
        <v>494</v>
      </c>
      <c r="F295" s="239" t="s">
        <v>495</v>
      </c>
      <c r="G295" s="240" t="s">
        <v>159</v>
      </c>
      <c r="H295" s="241">
        <v>13</v>
      </c>
      <c r="I295" s="242"/>
      <c r="J295" s="243">
        <f>ROUND(I295*H295,2)</f>
        <v>0</v>
      </c>
      <c r="K295" s="244"/>
      <c r="L295" s="44"/>
      <c r="M295" s="245" t="s">
        <v>1</v>
      </c>
      <c r="N295" s="246" t="s">
        <v>38</v>
      </c>
      <c r="O295" s="91"/>
      <c r="P295" s="247">
        <f>O295*H295</f>
        <v>0</v>
      </c>
      <c r="Q295" s="247">
        <v>0.00069999999999999999</v>
      </c>
      <c r="R295" s="247">
        <f>Q295*H295</f>
        <v>0.0091000000000000004</v>
      </c>
      <c r="S295" s="247">
        <v>0</v>
      </c>
      <c r="T295" s="24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9" t="s">
        <v>160</v>
      </c>
      <c r="AT295" s="249" t="s">
        <v>156</v>
      </c>
      <c r="AU295" s="249" t="s">
        <v>83</v>
      </c>
      <c r="AY295" s="17" t="s">
        <v>154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7" t="s">
        <v>81</v>
      </c>
      <c r="BK295" s="250">
        <f>ROUND(I295*H295,2)</f>
        <v>0</v>
      </c>
      <c r="BL295" s="17" t="s">
        <v>160</v>
      </c>
      <c r="BM295" s="249" t="s">
        <v>866</v>
      </c>
    </row>
    <row r="296" s="13" customFormat="1">
      <c r="A296" s="13"/>
      <c r="B296" s="251"/>
      <c r="C296" s="252"/>
      <c r="D296" s="253" t="s">
        <v>189</v>
      </c>
      <c r="E296" s="254" t="s">
        <v>1</v>
      </c>
      <c r="F296" s="255" t="s">
        <v>867</v>
      </c>
      <c r="G296" s="252"/>
      <c r="H296" s="256">
        <v>13</v>
      </c>
      <c r="I296" s="257"/>
      <c r="J296" s="252"/>
      <c r="K296" s="252"/>
      <c r="L296" s="258"/>
      <c r="M296" s="259"/>
      <c r="N296" s="260"/>
      <c r="O296" s="260"/>
      <c r="P296" s="260"/>
      <c r="Q296" s="260"/>
      <c r="R296" s="260"/>
      <c r="S296" s="260"/>
      <c r="T296" s="26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2" t="s">
        <v>189</v>
      </c>
      <c r="AU296" s="262" t="s">
        <v>83</v>
      </c>
      <c r="AV296" s="13" t="s">
        <v>83</v>
      </c>
      <c r="AW296" s="13" t="s">
        <v>30</v>
      </c>
      <c r="AX296" s="13" t="s">
        <v>81</v>
      </c>
      <c r="AY296" s="262" t="s">
        <v>154</v>
      </c>
    </row>
    <row r="297" s="2" customFormat="1" ht="21.75" customHeight="1">
      <c r="A297" s="38"/>
      <c r="B297" s="39"/>
      <c r="C297" s="263" t="s">
        <v>580</v>
      </c>
      <c r="D297" s="263" t="s">
        <v>262</v>
      </c>
      <c r="E297" s="264" t="s">
        <v>503</v>
      </c>
      <c r="F297" s="265" t="s">
        <v>504</v>
      </c>
      <c r="G297" s="266" t="s">
        <v>159</v>
      </c>
      <c r="H297" s="267">
        <v>4</v>
      </c>
      <c r="I297" s="268"/>
      <c r="J297" s="269">
        <f>ROUND(I297*H297,2)</f>
        <v>0</v>
      </c>
      <c r="K297" s="270"/>
      <c r="L297" s="271"/>
      <c r="M297" s="272" t="s">
        <v>1</v>
      </c>
      <c r="N297" s="273" t="s">
        <v>38</v>
      </c>
      <c r="O297" s="91"/>
      <c r="P297" s="247">
        <f>O297*H297</f>
        <v>0</v>
      </c>
      <c r="Q297" s="247">
        <v>0.0035000000000000001</v>
      </c>
      <c r="R297" s="247">
        <f>Q297*H297</f>
        <v>0.014</v>
      </c>
      <c r="S297" s="247">
        <v>0</v>
      </c>
      <c r="T297" s="24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9" t="s">
        <v>185</v>
      </c>
      <c r="AT297" s="249" t="s">
        <v>262</v>
      </c>
      <c r="AU297" s="249" t="s">
        <v>83</v>
      </c>
      <c r="AY297" s="17" t="s">
        <v>154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7" t="s">
        <v>81</v>
      </c>
      <c r="BK297" s="250">
        <f>ROUND(I297*H297,2)</f>
        <v>0</v>
      </c>
      <c r="BL297" s="17" t="s">
        <v>160</v>
      </c>
      <c r="BM297" s="249" t="s">
        <v>868</v>
      </c>
    </row>
    <row r="298" s="2" customFormat="1" ht="16.5" customHeight="1">
      <c r="A298" s="38"/>
      <c r="B298" s="39"/>
      <c r="C298" s="263" t="s">
        <v>585</v>
      </c>
      <c r="D298" s="263" t="s">
        <v>262</v>
      </c>
      <c r="E298" s="264" t="s">
        <v>511</v>
      </c>
      <c r="F298" s="265" t="s">
        <v>512</v>
      </c>
      <c r="G298" s="266" t="s">
        <v>159</v>
      </c>
      <c r="H298" s="267">
        <v>3</v>
      </c>
      <c r="I298" s="268"/>
      <c r="J298" s="269">
        <f>ROUND(I298*H298,2)</f>
        <v>0</v>
      </c>
      <c r="K298" s="270"/>
      <c r="L298" s="271"/>
      <c r="M298" s="272" t="s">
        <v>1</v>
      </c>
      <c r="N298" s="273" t="s">
        <v>38</v>
      </c>
      <c r="O298" s="91"/>
      <c r="P298" s="247">
        <f>O298*H298</f>
        <v>0</v>
      </c>
      <c r="Q298" s="247">
        <v>0.00089999999999999998</v>
      </c>
      <c r="R298" s="247">
        <f>Q298*H298</f>
        <v>0.0027000000000000001</v>
      </c>
      <c r="S298" s="247">
        <v>0</v>
      </c>
      <c r="T298" s="24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9" t="s">
        <v>185</v>
      </c>
      <c r="AT298" s="249" t="s">
        <v>262</v>
      </c>
      <c r="AU298" s="249" t="s">
        <v>83</v>
      </c>
      <c r="AY298" s="17" t="s">
        <v>154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7" t="s">
        <v>81</v>
      </c>
      <c r="BK298" s="250">
        <f>ROUND(I298*H298,2)</f>
        <v>0</v>
      </c>
      <c r="BL298" s="17" t="s">
        <v>160</v>
      </c>
      <c r="BM298" s="249" t="s">
        <v>869</v>
      </c>
    </row>
    <row r="299" s="2" customFormat="1" ht="21.75" customHeight="1">
      <c r="A299" s="38"/>
      <c r="B299" s="39"/>
      <c r="C299" s="263" t="s">
        <v>590</v>
      </c>
      <c r="D299" s="263" t="s">
        <v>262</v>
      </c>
      <c r="E299" s="264" t="s">
        <v>870</v>
      </c>
      <c r="F299" s="265" t="s">
        <v>871</v>
      </c>
      <c r="G299" s="266" t="s">
        <v>159</v>
      </c>
      <c r="H299" s="267">
        <v>3</v>
      </c>
      <c r="I299" s="268"/>
      <c r="J299" s="269">
        <f>ROUND(I299*H299,2)</f>
        <v>0</v>
      </c>
      <c r="K299" s="270"/>
      <c r="L299" s="271"/>
      <c r="M299" s="272" t="s">
        <v>1</v>
      </c>
      <c r="N299" s="273" t="s">
        <v>38</v>
      </c>
      <c r="O299" s="91"/>
      <c r="P299" s="247">
        <f>O299*H299</f>
        <v>0</v>
      </c>
      <c r="Q299" s="247">
        <v>0.0025000000000000001</v>
      </c>
      <c r="R299" s="247">
        <f>Q299*H299</f>
        <v>0.0074999999999999997</v>
      </c>
      <c r="S299" s="247">
        <v>0</v>
      </c>
      <c r="T299" s="24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9" t="s">
        <v>185</v>
      </c>
      <c r="AT299" s="249" t="s">
        <v>262</v>
      </c>
      <c r="AU299" s="249" t="s">
        <v>83</v>
      </c>
      <c r="AY299" s="17" t="s">
        <v>154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7" t="s">
        <v>81</v>
      </c>
      <c r="BK299" s="250">
        <f>ROUND(I299*H299,2)</f>
        <v>0</v>
      </c>
      <c r="BL299" s="17" t="s">
        <v>160</v>
      </c>
      <c r="BM299" s="249" t="s">
        <v>872</v>
      </c>
    </row>
    <row r="300" s="2" customFormat="1" ht="16.5" customHeight="1">
      <c r="A300" s="38"/>
      <c r="B300" s="39"/>
      <c r="C300" s="263" t="s">
        <v>595</v>
      </c>
      <c r="D300" s="263" t="s">
        <v>262</v>
      </c>
      <c r="E300" s="264" t="s">
        <v>507</v>
      </c>
      <c r="F300" s="265" t="s">
        <v>508</v>
      </c>
      <c r="G300" s="266" t="s">
        <v>159</v>
      </c>
      <c r="H300" s="267">
        <v>3</v>
      </c>
      <c r="I300" s="268"/>
      <c r="J300" s="269">
        <f>ROUND(I300*H300,2)</f>
        <v>0</v>
      </c>
      <c r="K300" s="270"/>
      <c r="L300" s="271"/>
      <c r="M300" s="272" t="s">
        <v>1</v>
      </c>
      <c r="N300" s="273" t="s">
        <v>38</v>
      </c>
      <c r="O300" s="91"/>
      <c r="P300" s="247">
        <f>O300*H300</f>
        <v>0</v>
      </c>
      <c r="Q300" s="247">
        <v>0.0016999999999999999</v>
      </c>
      <c r="R300" s="247">
        <f>Q300*H300</f>
        <v>0.0050999999999999995</v>
      </c>
      <c r="S300" s="247">
        <v>0</v>
      </c>
      <c r="T300" s="24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9" t="s">
        <v>185</v>
      </c>
      <c r="AT300" s="249" t="s">
        <v>262</v>
      </c>
      <c r="AU300" s="249" t="s">
        <v>83</v>
      </c>
      <c r="AY300" s="17" t="s">
        <v>154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7" t="s">
        <v>81</v>
      </c>
      <c r="BK300" s="250">
        <f>ROUND(I300*H300,2)</f>
        <v>0</v>
      </c>
      <c r="BL300" s="17" t="s">
        <v>160</v>
      </c>
      <c r="BM300" s="249" t="s">
        <v>873</v>
      </c>
    </row>
    <row r="301" s="2" customFormat="1" ht="21.75" customHeight="1">
      <c r="A301" s="38"/>
      <c r="B301" s="39"/>
      <c r="C301" s="237" t="s">
        <v>600</v>
      </c>
      <c r="D301" s="237" t="s">
        <v>156</v>
      </c>
      <c r="E301" s="238" t="s">
        <v>515</v>
      </c>
      <c r="F301" s="239" t="s">
        <v>516</v>
      </c>
      <c r="G301" s="240" t="s">
        <v>159</v>
      </c>
      <c r="H301" s="241">
        <v>4</v>
      </c>
      <c r="I301" s="242"/>
      <c r="J301" s="243">
        <f>ROUND(I301*H301,2)</f>
        <v>0</v>
      </c>
      <c r="K301" s="244"/>
      <c r="L301" s="44"/>
      <c r="M301" s="245" t="s">
        <v>1</v>
      </c>
      <c r="N301" s="246" t="s">
        <v>38</v>
      </c>
      <c r="O301" s="91"/>
      <c r="P301" s="247">
        <f>O301*H301</f>
        <v>0</v>
      </c>
      <c r="Q301" s="247">
        <v>0.11241</v>
      </c>
      <c r="R301" s="247">
        <f>Q301*H301</f>
        <v>0.44963999999999998</v>
      </c>
      <c r="S301" s="247">
        <v>0</v>
      </c>
      <c r="T301" s="24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9" t="s">
        <v>160</v>
      </c>
      <c r="AT301" s="249" t="s">
        <v>156</v>
      </c>
      <c r="AU301" s="249" t="s">
        <v>83</v>
      </c>
      <c r="AY301" s="17" t="s">
        <v>154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7" t="s">
        <v>81</v>
      </c>
      <c r="BK301" s="250">
        <f>ROUND(I301*H301,2)</f>
        <v>0</v>
      </c>
      <c r="BL301" s="17" t="s">
        <v>160</v>
      </c>
      <c r="BM301" s="249" t="s">
        <v>874</v>
      </c>
    </row>
    <row r="302" s="2" customFormat="1" ht="16.5" customHeight="1">
      <c r="A302" s="38"/>
      <c r="B302" s="39"/>
      <c r="C302" s="263" t="s">
        <v>606</v>
      </c>
      <c r="D302" s="263" t="s">
        <v>262</v>
      </c>
      <c r="E302" s="264" t="s">
        <v>519</v>
      </c>
      <c r="F302" s="265" t="s">
        <v>520</v>
      </c>
      <c r="G302" s="266" t="s">
        <v>159</v>
      </c>
      <c r="H302" s="267">
        <v>4</v>
      </c>
      <c r="I302" s="268"/>
      <c r="J302" s="269">
        <f>ROUND(I302*H302,2)</f>
        <v>0</v>
      </c>
      <c r="K302" s="270"/>
      <c r="L302" s="271"/>
      <c r="M302" s="272" t="s">
        <v>1</v>
      </c>
      <c r="N302" s="273" t="s">
        <v>38</v>
      </c>
      <c r="O302" s="91"/>
      <c r="P302" s="247">
        <f>O302*H302</f>
        <v>0</v>
      </c>
      <c r="Q302" s="247">
        <v>0.0061000000000000004</v>
      </c>
      <c r="R302" s="247">
        <f>Q302*H302</f>
        <v>0.024400000000000002</v>
      </c>
      <c r="S302" s="247">
        <v>0</v>
      </c>
      <c r="T302" s="24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9" t="s">
        <v>185</v>
      </c>
      <c r="AT302" s="249" t="s">
        <v>262</v>
      </c>
      <c r="AU302" s="249" t="s">
        <v>83</v>
      </c>
      <c r="AY302" s="17" t="s">
        <v>154</v>
      </c>
      <c r="BE302" s="250">
        <f>IF(N302="základní",J302,0)</f>
        <v>0</v>
      </c>
      <c r="BF302" s="250">
        <f>IF(N302="snížená",J302,0)</f>
        <v>0</v>
      </c>
      <c r="BG302" s="250">
        <f>IF(N302="zákl. přenesená",J302,0)</f>
        <v>0</v>
      </c>
      <c r="BH302" s="250">
        <f>IF(N302="sníž. přenesená",J302,0)</f>
        <v>0</v>
      </c>
      <c r="BI302" s="250">
        <f>IF(N302="nulová",J302,0)</f>
        <v>0</v>
      </c>
      <c r="BJ302" s="17" t="s">
        <v>81</v>
      </c>
      <c r="BK302" s="250">
        <f>ROUND(I302*H302,2)</f>
        <v>0</v>
      </c>
      <c r="BL302" s="17" t="s">
        <v>160</v>
      </c>
      <c r="BM302" s="249" t="s">
        <v>875</v>
      </c>
    </row>
    <row r="303" s="2" customFormat="1" ht="16.5" customHeight="1">
      <c r="A303" s="38"/>
      <c r="B303" s="39"/>
      <c r="C303" s="263" t="s">
        <v>611</v>
      </c>
      <c r="D303" s="263" t="s">
        <v>262</v>
      </c>
      <c r="E303" s="264" t="s">
        <v>523</v>
      </c>
      <c r="F303" s="265" t="s">
        <v>524</v>
      </c>
      <c r="G303" s="266" t="s">
        <v>159</v>
      </c>
      <c r="H303" s="267">
        <v>4</v>
      </c>
      <c r="I303" s="268"/>
      <c r="J303" s="269">
        <f>ROUND(I303*H303,2)</f>
        <v>0</v>
      </c>
      <c r="K303" s="270"/>
      <c r="L303" s="271"/>
      <c r="M303" s="272" t="s">
        <v>1</v>
      </c>
      <c r="N303" s="273" t="s">
        <v>38</v>
      </c>
      <c r="O303" s="91"/>
      <c r="P303" s="247">
        <f>O303*H303</f>
        <v>0</v>
      </c>
      <c r="Q303" s="247">
        <v>0.0030000000000000001</v>
      </c>
      <c r="R303" s="247">
        <f>Q303*H303</f>
        <v>0.012</v>
      </c>
      <c r="S303" s="247">
        <v>0</v>
      </c>
      <c r="T303" s="24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9" t="s">
        <v>185</v>
      </c>
      <c r="AT303" s="249" t="s">
        <v>262</v>
      </c>
      <c r="AU303" s="249" t="s">
        <v>83</v>
      </c>
      <c r="AY303" s="17" t="s">
        <v>154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7" t="s">
        <v>81</v>
      </c>
      <c r="BK303" s="250">
        <f>ROUND(I303*H303,2)</f>
        <v>0</v>
      </c>
      <c r="BL303" s="17" t="s">
        <v>160</v>
      </c>
      <c r="BM303" s="249" t="s">
        <v>876</v>
      </c>
    </row>
    <row r="304" s="2" customFormat="1" ht="16.5" customHeight="1">
      <c r="A304" s="38"/>
      <c r="B304" s="39"/>
      <c r="C304" s="263" t="s">
        <v>616</v>
      </c>
      <c r="D304" s="263" t="s">
        <v>262</v>
      </c>
      <c r="E304" s="264" t="s">
        <v>527</v>
      </c>
      <c r="F304" s="265" t="s">
        <v>528</v>
      </c>
      <c r="G304" s="266" t="s">
        <v>159</v>
      </c>
      <c r="H304" s="267">
        <v>4</v>
      </c>
      <c r="I304" s="268"/>
      <c r="J304" s="269">
        <f>ROUND(I304*H304,2)</f>
        <v>0</v>
      </c>
      <c r="K304" s="270"/>
      <c r="L304" s="271"/>
      <c r="M304" s="272" t="s">
        <v>1</v>
      </c>
      <c r="N304" s="273" t="s">
        <v>38</v>
      </c>
      <c r="O304" s="91"/>
      <c r="P304" s="247">
        <f>O304*H304</f>
        <v>0</v>
      </c>
      <c r="Q304" s="247">
        <v>0.00010000000000000001</v>
      </c>
      <c r="R304" s="247">
        <f>Q304*H304</f>
        <v>0.00040000000000000002</v>
      </c>
      <c r="S304" s="247">
        <v>0</v>
      </c>
      <c r="T304" s="24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9" t="s">
        <v>185</v>
      </c>
      <c r="AT304" s="249" t="s">
        <v>262</v>
      </c>
      <c r="AU304" s="249" t="s">
        <v>83</v>
      </c>
      <c r="AY304" s="17" t="s">
        <v>154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7" t="s">
        <v>81</v>
      </c>
      <c r="BK304" s="250">
        <f>ROUND(I304*H304,2)</f>
        <v>0</v>
      </c>
      <c r="BL304" s="17" t="s">
        <v>160</v>
      </c>
      <c r="BM304" s="249" t="s">
        <v>877</v>
      </c>
    </row>
    <row r="305" s="2" customFormat="1" ht="21.75" customHeight="1">
      <c r="A305" s="38"/>
      <c r="B305" s="39"/>
      <c r="C305" s="237" t="s">
        <v>621</v>
      </c>
      <c r="D305" s="237" t="s">
        <v>156</v>
      </c>
      <c r="E305" s="238" t="s">
        <v>878</v>
      </c>
      <c r="F305" s="239" t="s">
        <v>879</v>
      </c>
      <c r="G305" s="240" t="s">
        <v>168</v>
      </c>
      <c r="H305" s="241">
        <v>1</v>
      </c>
      <c r="I305" s="242"/>
      <c r="J305" s="243">
        <f>ROUND(I305*H305,2)</f>
        <v>0</v>
      </c>
      <c r="K305" s="244"/>
      <c r="L305" s="44"/>
      <c r="M305" s="245" t="s">
        <v>1</v>
      </c>
      <c r="N305" s="246" t="s">
        <v>38</v>
      </c>
      <c r="O305" s="91"/>
      <c r="P305" s="247">
        <f>O305*H305</f>
        <v>0</v>
      </c>
      <c r="Q305" s="247">
        <v>0.0016000000000000001</v>
      </c>
      <c r="R305" s="247">
        <f>Q305*H305</f>
        <v>0.0016000000000000001</v>
      </c>
      <c r="S305" s="247">
        <v>0</v>
      </c>
      <c r="T305" s="24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9" t="s">
        <v>160</v>
      </c>
      <c r="AT305" s="249" t="s">
        <v>156</v>
      </c>
      <c r="AU305" s="249" t="s">
        <v>83</v>
      </c>
      <c r="AY305" s="17" t="s">
        <v>154</v>
      </c>
      <c r="BE305" s="250">
        <f>IF(N305="základní",J305,0)</f>
        <v>0</v>
      </c>
      <c r="BF305" s="250">
        <f>IF(N305="snížená",J305,0)</f>
        <v>0</v>
      </c>
      <c r="BG305" s="250">
        <f>IF(N305="zákl. přenesená",J305,0)</f>
        <v>0</v>
      </c>
      <c r="BH305" s="250">
        <f>IF(N305="sníž. přenesená",J305,0)</f>
        <v>0</v>
      </c>
      <c r="BI305" s="250">
        <f>IF(N305="nulová",J305,0)</f>
        <v>0</v>
      </c>
      <c r="BJ305" s="17" t="s">
        <v>81</v>
      </c>
      <c r="BK305" s="250">
        <f>ROUND(I305*H305,2)</f>
        <v>0</v>
      </c>
      <c r="BL305" s="17" t="s">
        <v>160</v>
      </c>
      <c r="BM305" s="249" t="s">
        <v>880</v>
      </c>
    </row>
    <row r="306" s="2" customFormat="1" ht="21.75" customHeight="1">
      <c r="A306" s="38"/>
      <c r="B306" s="39"/>
      <c r="C306" s="237" t="s">
        <v>626</v>
      </c>
      <c r="D306" s="237" t="s">
        <v>156</v>
      </c>
      <c r="E306" s="238" t="s">
        <v>531</v>
      </c>
      <c r="F306" s="239" t="s">
        <v>532</v>
      </c>
      <c r="G306" s="240" t="s">
        <v>194</v>
      </c>
      <c r="H306" s="241">
        <v>14</v>
      </c>
      <c r="I306" s="242"/>
      <c r="J306" s="243">
        <f>ROUND(I306*H306,2)</f>
        <v>0</v>
      </c>
      <c r="K306" s="244"/>
      <c r="L306" s="44"/>
      <c r="M306" s="245" t="s">
        <v>1</v>
      </c>
      <c r="N306" s="246" t="s">
        <v>38</v>
      </c>
      <c r="O306" s="91"/>
      <c r="P306" s="247">
        <f>O306*H306</f>
        <v>0</v>
      </c>
      <c r="Q306" s="247">
        <v>0.080879999999999994</v>
      </c>
      <c r="R306" s="247">
        <f>Q306*H306</f>
        <v>1.13232</v>
      </c>
      <c r="S306" s="247">
        <v>0</v>
      </c>
      <c r="T306" s="24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9" t="s">
        <v>160</v>
      </c>
      <c r="AT306" s="249" t="s">
        <v>156</v>
      </c>
      <c r="AU306" s="249" t="s">
        <v>83</v>
      </c>
      <c r="AY306" s="17" t="s">
        <v>154</v>
      </c>
      <c r="BE306" s="250">
        <f>IF(N306="základní",J306,0)</f>
        <v>0</v>
      </c>
      <c r="BF306" s="250">
        <f>IF(N306="snížená",J306,0)</f>
        <v>0</v>
      </c>
      <c r="BG306" s="250">
        <f>IF(N306="zákl. přenesená",J306,0)</f>
        <v>0</v>
      </c>
      <c r="BH306" s="250">
        <f>IF(N306="sníž. přenesená",J306,0)</f>
        <v>0</v>
      </c>
      <c r="BI306" s="250">
        <f>IF(N306="nulová",J306,0)</f>
        <v>0</v>
      </c>
      <c r="BJ306" s="17" t="s">
        <v>81</v>
      </c>
      <c r="BK306" s="250">
        <f>ROUND(I306*H306,2)</f>
        <v>0</v>
      </c>
      <c r="BL306" s="17" t="s">
        <v>160</v>
      </c>
      <c r="BM306" s="249" t="s">
        <v>881</v>
      </c>
    </row>
    <row r="307" s="13" customFormat="1">
      <c r="A307" s="13"/>
      <c r="B307" s="251"/>
      <c r="C307" s="252"/>
      <c r="D307" s="253" t="s">
        <v>189</v>
      </c>
      <c r="E307" s="254" t="s">
        <v>1</v>
      </c>
      <c r="F307" s="255" t="s">
        <v>882</v>
      </c>
      <c r="G307" s="252"/>
      <c r="H307" s="256">
        <v>14</v>
      </c>
      <c r="I307" s="257"/>
      <c r="J307" s="252"/>
      <c r="K307" s="252"/>
      <c r="L307" s="258"/>
      <c r="M307" s="259"/>
      <c r="N307" s="260"/>
      <c r="O307" s="260"/>
      <c r="P307" s="260"/>
      <c r="Q307" s="260"/>
      <c r="R307" s="260"/>
      <c r="S307" s="260"/>
      <c r="T307" s="26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2" t="s">
        <v>189</v>
      </c>
      <c r="AU307" s="262" t="s">
        <v>83</v>
      </c>
      <c r="AV307" s="13" t="s">
        <v>83</v>
      </c>
      <c r="AW307" s="13" t="s">
        <v>30</v>
      </c>
      <c r="AX307" s="13" t="s">
        <v>81</v>
      </c>
      <c r="AY307" s="262" t="s">
        <v>154</v>
      </c>
    </row>
    <row r="308" s="2" customFormat="1" ht="16.5" customHeight="1">
      <c r="A308" s="38"/>
      <c r="B308" s="39"/>
      <c r="C308" s="263" t="s">
        <v>631</v>
      </c>
      <c r="D308" s="263" t="s">
        <v>262</v>
      </c>
      <c r="E308" s="264" t="s">
        <v>536</v>
      </c>
      <c r="F308" s="265" t="s">
        <v>537</v>
      </c>
      <c r="G308" s="266" t="s">
        <v>194</v>
      </c>
      <c r="H308" s="267">
        <v>14</v>
      </c>
      <c r="I308" s="268"/>
      <c r="J308" s="269">
        <f>ROUND(I308*H308,2)</f>
        <v>0</v>
      </c>
      <c r="K308" s="270"/>
      <c r="L308" s="271"/>
      <c r="M308" s="272" t="s">
        <v>1</v>
      </c>
      <c r="N308" s="273" t="s">
        <v>38</v>
      </c>
      <c r="O308" s="91"/>
      <c r="P308" s="247">
        <f>O308*H308</f>
        <v>0</v>
      </c>
      <c r="Q308" s="247">
        <v>0.114</v>
      </c>
      <c r="R308" s="247">
        <f>Q308*H308</f>
        <v>1.5960000000000001</v>
      </c>
      <c r="S308" s="247">
        <v>0</v>
      </c>
      <c r="T308" s="24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9" t="s">
        <v>185</v>
      </c>
      <c r="AT308" s="249" t="s">
        <v>262</v>
      </c>
      <c r="AU308" s="249" t="s">
        <v>83</v>
      </c>
      <c r="AY308" s="17" t="s">
        <v>154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7" t="s">
        <v>81</v>
      </c>
      <c r="BK308" s="250">
        <f>ROUND(I308*H308,2)</f>
        <v>0</v>
      </c>
      <c r="BL308" s="17" t="s">
        <v>160</v>
      </c>
      <c r="BM308" s="249" t="s">
        <v>883</v>
      </c>
    </row>
    <row r="309" s="2" customFormat="1" ht="21.75" customHeight="1">
      <c r="A309" s="38"/>
      <c r="B309" s="39"/>
      <c r="C309" s="237" t="s">
        <v>637</v>
      </c>
      <c r="D309" s="237" t="s">
        <v>156</v>
      </c>
      <c r="E309" s="238" t="s">
        <v>540</v>
      </c>
      <c r="F309" s="239" t="s">
        <v>541</v>
      </c>
      <c r="G309" s="240" t="s">
        <v>194</v>
      </c>
      <c r="H309" s="241">
        <v>159</v>
      </c>
      <c r="I309" s="242"/>
      <c r="J309" s="243">
        <f>ROUND(I309*H309,2)</f>
        <v>0</v>
      </c>
      <c r="K309" s="244"/>
      <c r="L309" s="44"/>
      <c r="M309" s="245" t="s">
        <v>1</v>
      </c>
      <c r="N309" s="246" t="s">
        <v>38</v>
      </c>
      <c r="O309" s="91"/>
      <c r="P309" s="247">
        <f>O309*H309</f>
        <v>0</v>
      </c>
      <c r="Q309" s="247">
        <v>0.15540000000000001</v>
      </c>
      <c r="R309" s="247">
        <f>Q309*H309</f>
        <v>24.708600000000001</v>
      </c>
      <c r="S309" s="247">
        <v>0</v>
      </c>
      <c r="T309" s="24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9" t="s">
        <v>160</v>
      </c>
      <c r="AT309" s="249" t="s">
        <v>156</v>
      </c>
      <c r="AU309" s="249" t="s">
        <v>83</v>
      </c>
      <c r="AY309" s="17" t="s">
        <v>154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7" t="s">
        <v>81</v>
      </c>
      <c r="BK309" s="250">
        <f>ROUND(I309*H309,2)</f>
        <v>0</v>
      </c>
      <c r="BL309" s="17" t="s">
        <v>160</v>
      </c>
      <c r="BM309" s="249" t="s">
        <v>884</v>
      </c>
    </row>
    <row r="310" s="13" customFormat="1">
      <c r="A310" s="13"/>
      <c r="B310" s="251"/>
      <c r="C310" s="252"/>
      <c r="D310" s="253" t="s">
        <v>189</v>
      </c>
      <c r="E310" s="254" t="s">
        <v>1</v>
      </c>
      <c r="F310" s="255" t="s">
        <v>885</v>
      </c>
      <c r="G310" s="252"/>
      <c r="H310" s="256">
        <v>78</v>
      </c>
      <c r="I310" s="257"/>
      <c r="J310" s="252"/>
      <c r="K310" s="252"/>
      <c r="L310" s="258"/>
      <c r="M310" s="259"/>
      <c r="N310" s="260"/>
      <c r="O310" s="260"/>
      <c r="P310" s="260"/>
      <c r="Q310" s="260"/>
      <c r="R310" s="260"/>
      <c r="S310" s="260"/>
      <c r="T310" s="26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2" t="s">
        <v>189</v>
      </c>
      <c r="AU310" s="262" t="s">
        <v>83</v>
      </c>
      <c r="AV310" s="13" t="s">
        <v>83</v>
      </c>
      <c r="AW310" s="13" t="s">
        <v>30</v>
      </c>
      <c r="AX310" s="13" t="s">
        <v>73</v>
      </c>
      <c r="AY310" s="262" t="s">
        <v>154</v>
      </c>
    </row>
    <row r="311" s="13" customFormat="1">
      <c r="A311" s="13"/>
      <c r="B311" s="251"/>
      <c r="C311" s="252"/>
      <c r="D311" s="253" t="s">
        <v>189</v>
      </c>
      <c r="E311" s="254" t="s">
        <v>1</v>
      </c>
      <c r="F311" s="255" t="s">
        <v>886</v>
      </c>
      <c r="G311" s="252"/>
      <c r="H311" s="256">
        <v>32</v>
      </c>
      <c r="I311" s="257"/>
      <c r="J311" s="252"/>
      <c r="K311" s="252"/>
      <c r="L311" s="258"/>
      <c r="M311" s="259"/>
      <c r="N311" s="260"/>
      <c r="O311" s="260"/>
      <c r="P311" s="260"/>
      <c r="Q311" s="260"/>
      <c r="R311" s="260"/>
      <c r="S311" s="260"/>
      <c r="T311" s="26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2" t="s">
        <v>189</v>
      </c>
      <c r="AU311" s="262" t="s">
        <v>83</v>
      </c>
      <c r="AV311" s="13" t="s">
        <v>83</v>
      </c>
      <c r="AW311" s="13" t="s">
        <v>30</v>
      </c>
      <c r="AX311" s="13" t="s">
        <v>73</v>
      </c>
      <c r="AY311" s="262" t="s">
        <v>154</v>
      </c>
    </row>
    <row r="312" s="13" customFormat="1">
      <c r="A312" s="13"/>
      <c r="B312" s="251"/>
      <c r="C312" s="252"/>
      <c r="D312" s="253" t="s">
        <v>189</v>
      </c>
      <c r="E312" s="254" t="s">
        <v>1</v>
      </c>
      <c r="F312" s="255" t="s">
        <v>887</v>
      </c>
      <c r="G312" s="252"/>
      <c r="H312" s="256">
        <v>49</v>
      </c>
      <c r="I312" s="257"/>
      <c r="J312" s="252"/>
      <c r="K312" s="252"/>
      <c r="L312" s="258"/>
      <c r="M312" s="259"/>
      <c r="N312" s="260"/>
      <c r="O312" s="260"/>
      <c r="P312" s="260"/>
      <c r="Q312" s="260"/>
      <c r="R312" s="260"/>
      <c r="S312" s="260"/>
      <c r="T312" s="26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2" t="s">
        <v>189</v>
      </c>
      <c r="AU312" s="262" t="s">
        <v>83</v>
      </c>
      <c r="AV312" s="13" t="s">
        <v>83</v>
      </c>
      <c r="AW312" s="13" t="s">
        <v>30</v>
      </c>
      <c r="AX312" s="13" t="s">
        <v>73</v>
      </c>
      <c r="AY312" s="262" t="s">
        <v>154</v>
      </c>
    </row>
    <row r="313" s="14" customFormat="1">
      <c r="A313" s="14"/>
      <c r="B313" s="274"/>
      <c r="C313" s="275"/>
      <c r="D313" s="253" t="s">
        <v>189</v>
      </c>
      <c r="E313" s="276" t="s">
        <v>1</v>
      </c>
      <c r="F313" s="277" t="s">
        <v>305</v>
      </c>
      <c r="G313" s="275"/>
      <c r="H313" s="278">
        <v>159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4" t="s">
        <v>189</v>
      </c>
      <c r="AU313" s="284" t="s">
        <v>83</v>
      </c>
      <c r="AV313" s="14" t="s">
        <v>160</v>
      </c>
      <c r="AW313" s="14" t="s">
        <v>30</v>
      </c>
      <c r="AX313" s="14" t="s">
        <v>81</v>
      </c>
      <c r="AY313" s="284" t="s">
        <v>154</v>
      </c>
    </row>
    <row r="314" s="2" customFormat="1" ht="16.5" customHeight="1">
      <c r="A314" s="38"/>
      <c r="B314" s="39"/>
      <c r="C314" s="263" t="s">
        <v>643</v>
      </c>
      <c r="D314" s="263" t="s">
        <v>262</v>
      </c>
      <c r="E314" s="264" t="s">
        <v>547</v>
      </c>
      <c r="F314" s="265" t="s">
        <v>548</v>
      </c>
      <c r="G314" s="266" t="s">
        <v>194</v>
      </c>
      <c r="H314" s="267">
        <v>49</v>
      </c>
      <c r="I314" s="268"/>
      <c r="J314" s="269">
        <f>ROUND(I314*H314,2)</f>
        <v>0</v>
      </c>
      <c r="K314" s="270"/>
      <c r="L314" s="271"/>
      <c r="M314" s="272" t="s">
        <v>1</v>
      </c>
      <c r="N314" s="273" t="s">
        <v>38</v>
      </c>
      <c r="O314" s="91"/>
      <c r="P314" s="247">
        <f>O314*H314</f>
        <v>0</v>
      </c>
      <c r="Q314" s="247">
        <v>0.056120000000000003</v>
      </c>
      <c r="R314" s="247">
        <f>Q314*H314</f>
        <v>2.7498800000000001</v>
      </c>
      <c r="S314" s="247">
        <v>0</v>
      </c>
      <c r="T314" s="24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9" t="s">
        <v>185</v>
      </c>
      <c r="AT314" s="249" t="s">
        <v>262</v>
      </c>
      <c r="AU314" s="249" t="s">
        <v>83</v>
      </c>
      <c r="AY314" s="17" t="s">
        <v>154</v>
      </c>
      <c r="BE314" s="250">
        <f>IF(N314="základní",J314,0)</f>
        <v>0</v>
      </c>
      <c r="BF314" s="250">
        <f>IF(N314="snížená",J314,0)</f>
        <v>0</v>
      </c>
      <c r="BG314" s="250">
        <f>IF(N314="zákl. přenesená",J314,0)</f>
        <v>0</v>
      </c>
      <c r="BH314" s="250">
        <f>IF(N314="sníž. přenesená",J314,0)</f>
        <v>0</v>
      </c>
      <c r="BI314" s="250">
        <f>IF(N314="nulová",J314,0)</f>
        <v>0</v>
      </c>
      <c r="BJ314" s="17" t="s">
        <v>81</v>
      </c>
      <c r="BK314" s="250">
        <f>ROUND(I314*H314,2)</f>
        <v>0</v>
      </c>
      <c r="BL314" s="17" t="s">
        <v>160</v>
      </c>
      <c r="BM314" s="249" t="s">
        <v>888</v>
      </c>
    </row>
    <row r="315" s="2" customFormat="1" ht="16.5" customHeight="1">
      <c r="A315" s="38"/>
      <c r="B315" s="39"/>
      <c r="C315" s="263" t="s">
        <v>889</v>
      </c>
      <c r="D315" s="263" t="s">
        <v>262</v>
      </c>
      <c r="E315" s="264" t="s">
        <v>551</v>
      </c>
      <c r="F315" s="265" t="s">
        <v>552</v>
      </c>
      <c r="G315" s="266" t="s">
        <v>194</v>
      </c>
      <c r="H315" s="267">
        <v>78</v>
      </c>
      <c r="I315" s="268"/>
      <c r="J315" s="269">
        <f>ROUND(I315*H315,2)</f>
        <v>0</v>
      </c>
      <c r="K315" s="270"/>
      <c r="L315" s="271"/>
      <c r="M315" s="272" t="s">
        <v>1</v>
      </c>
      <c r="N315" s="273" t="s">
        <v>38</v>
      </c>
      <c r="O315" s="91"/>
      <c r="P315" s="247">
        <f>O315*H315</f>
        <v>0</v>
      </c>
      <c r="Q315" s="247">
        <v>0.085000000000000006</v>
      </c>
      <c r="R315" s="247">
        <f>Q315*H315</f>
        <v>6.6300000000000008</v>
      </c>
      <c r="S315" s="247">
        <v>0</v>
      </c>
      <c r="T315" s="24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9" t="s">
        <v>185</v>
      </c>
      <c r="AT315" s="249" t="s">
        <v>262</v>
      </c>
      <c r="AU315" s="249" t="s">
        <v>83</v>
      </c>
      <c r="AY315" s="17" t="s">
        <v>154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7" t="s">
        <v>81</v>
      </c>
      <c r="BK315" s="250">
        <f>ROUND(I315*H315,2)</f>
        <v>0</v>
      </c>
      <c r="BL315" s="17" t="s">
        <v>160</v>
      </c>
      <c r="BM315" s="249" t="s">
        <v>890</v>
      </c>
    </row>
    <row r="316" s="2" customFormat="1" ht="21.75" customHeight="1">
      <c r="A316" s="38"/>
      <c r="B316" s="39"/>
      <c r="C316" s="263" t="s">
        <v>891</v>
      </c>
      <c r="D316" s="263" t="s">
        <v>262</v>
      </c>
      <c r="E316" s="264" t="s">
        <v>555</v>
      </c>
      <c r="F316" s="265" t="s">
        <v>556</v>
      </c>
      <c r="G316" s="266" t="s">
        <v>194</v>
      </c>
      <c r="H316" s="267">
        <v>26</v>
      </c>
      <c r="I316" s="268"/>
      <c r="J316" s="269">
        <f>ROUND(I316*H316,2)</f>
        <v>0</v>
      </c>
      <c r="K316" s="270"/>
      <c r="L316" s="271"/>
      <c r="M316" s="272" t="s">
        <v>1</v>
      </c>
      <c r="N316" s="273" t="s">
        <v>38</v>
      </c>
      <c r="O316" s="91"/>
      <c r="P316" s="247">
        <f>O316*H316</f>
        <v>0</v>
      </c>
      <c r="Q316" s="247">
        <v>0.048300000000000003</v>
      </c>
      <c r="R316" s="247">
        <f>Q316*H316</f>
        <v>1.2558</v>
      </c>
      <c r="S316" s="247">
        <v>0</v>
      </c>
      <c r="T316" s="24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9" t="s">
        <v>185</v>
      </c>
      <c r="AT316" s="249" t="s">
        <v>262</v>
      </c>
      <c r="AU316" s="249" t="s">
        <v>83</v>
      </c>
      <c r="AY316" s="17" t="s">
        <v>154</v>
      </c>
      <c r="BE316" s="250">
        <f>IF(N316="základní",J316,0)</f>
        <v>0</v>
      </c>
      <c r="BF316" s="250">
        <f>IF(N316="snížená",J316,0)</f>
        <v>0</v>
      </c>
      <c r="BG316" s="250">
        <f>IF(N316="zákl. přenesená",J316,0)</f>
        <v>0</v>
      </c>
      <c r="BH316" s="250">
        <f>IF(N316="sníž. přenesená",J316,0)</f>
        <v>0</v>
      </c>
      <c r="BI316" s="250">
        <f>IF(N316="nulová",J316,0)</f>
        <v>0</v>
      </c>
      <c r="BJ316" s="17" t="s">
        <v>81</v>
      </c>
      <c r="BK316" s="250">
        <f>ROUND(I316*H316,2)</f>
        <v>0</v>
      </c>
      <c r="BL316" s="17" t="s">
        <v>160</v>
      </c>
      <c r="BM316" s="249" t="s">
        <v>892</v>
      </c>
    </row>
    <row r="317" s="2" customFormat="1" ht="21.75" customHeight="1">
      <c r="A317" s="38"/>
      <c r="B317" s="39"/>
      <c r="C317" s="263" t="s">
        <v>893</v>
      </c>
      <c r="D317" s="263" t="s">
        <v>262</v>
      </c>
      <c r="E317" s="264" t="s">
        <v>559</v>
      </c>
      <c r="F317" s="265" t="s">
        <v>560</v>
      </c>
      <c r="G317" s="266" t="s">
        <v>194</v>
      </c>
      <c r="H317" s="267">
        <v>6</v>
      </c>
      <c r="I317" s="268"/>
      <c r="J317" s="269">
        <f>ROUND(I317*H317,2)</f>
        <v>0</v>
      </c>
      <c r="K317" s="270"/>
      <c r="L317" s="271"/>
      <c r="M317" s="272" t="s">
        <v>1</v>
      </c>
      <c r="N317" s="273" t="s">
        <v>38</v>
      </c>
      <c r="O317" s="91"/>
      <c r="P317" s="247">
        <f>O317*H317</f>
        <v>0</v>
      </c>
      <c r="Q317" s="247">
        <v>0.065670000000000006</v>
      </c>
      <c r="R317" s="247">
        <f>Q317*H317</f>
        <v>0.39402000000000004</v>
      </c>
      <c r="S317" s="247">
        <v>0</v>
      </c>
      <c r="T317" s="24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9" t="s">
        <v>185</v>
      </c>
      <c r="AT317" s="249" t="s">
        <v>262</v>
      </c>
      <c r="AU317" s="249" t="s">
        <v>83</v>
      </c>
      <c r="AY317" s="17" t="s">
        <v>154</v>
      </c>
      <c r="BE317" s="250">
        <f>IF(N317="základní",J317,0)</f>
        <v>0</v>
      </c>
      <c r="BF317" s="250">
        <f>IF(N317="snížená",J317,0)</f>
        <v>0</v>
      </c>
      <c r="BG317" s="250">
        <f>IF(N317="zákl. přenesená",J317,0)</f>
        <v>0</v>
      </c>
      <c r="BH317" s="250">
        <f>IF(N317="sníž. přenesená",J317,0)</f>
        <v>0</v>
      </c>
      <c r="BI317" s="250">
        <f>IF(N317="nulová",J317,0)</f>
        <v>0</v>
      </c>
      <c r="BJ317" s="17" t="s">
        <v>81</v>
      </c>
      <c r="BK317" s="250">
        <f>ROUND(I317*H317,2)</f>
        <v>0</v>
      </c>
      <c r="BL317" s="17" t="s">
        <v>160</v>
      </c>
      <c r="BM317" s="249" t="s">
        <v>894</v>
      </c>
    </row>
    <row r="318" s="2" customFormat="1" ht="21.75" customHeight="1">
      <c r="A318" s="38"/>
      <c r="B318" s="39"/>
      <c r="C318" s="263" t="s">
        <v>895</v>
      </c>
      <c r="D318" s="263" t="s">
        <v>262</v>
      </c>
      <c r="E318" s="264" t="s">
        <v>563</v>
      </c>
      <c r="F318" s="265" t="s">
        <v>564</v>
      </c>
      <c r="G318" s="266" t="s">
        <v>159</v>
      </c>
      <c r="H318" s="267">
        <v>1</v>
      </c>
      <c r="I318" s="268"/>
      <c r="J318" s="269">
        <f>ROUND(I318*H318,2)</f>
        <v>0</v>
      </c>
      <c r="K318" s="270"/>
      <c r="L318" s="271"/>
      <c r="M318" s="272" t="s">
        <v>1</v>
      </c>
      <c r="N318" s="273" t="s">
        <v>38</v>
      </c>
      <c r="O318" s="91"/>
      <c r="P318" s="247">
        <f>O318*H318</f>
        <v>0</v>
      </c>
      <c r="Q318" s="247">
        <v>0.060999999999999999</v>
      </c>
      <c r="R318" s="247">
        <f>Q318*H318</f>
        <v>0.060999999999999999</v>
      </c>
      <c r="S318" s="247">
        <v>0</v>
      </c>
      <c r="T318" s="24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9" t="s">
        <v>185</v>
      </c>
      <c r="AT318" s="249" t="s">
        <v>262</v>
      </c>
      <c r="AU318" s="249" t="s">
        <v>83</v>
      </c>
      <c r="AY318" s="17" t="s">
        <v>154</v>
      </c>
      <c r="BE318" s="250">
        <f>IF(N318="základní",J318,0)</f>
        <v>0</v>
      </c>
      <c r="BF318" s="250">
        <f>IF(N318="snížená",J318,0)</f>
        <v>0</v>
      </c>
      <c r="BG318" s="250">
        <f>IF(N318="zákl. přenesená",J318,0)</f>
        <v>0</v>
      </c>
      <c r="BH318" s="250">
        <f>IF(N318="sníž. přenesená",J318,0)</f>
        <v>0</v>
      </c>
      <c r="BI318" s="250">
        <f>IF(N318="nulová",J318,0)</f>
        <v>0</v>
      </c>
      <c r="BJ318" s="17" t="s">
        <v>81</v>
      </c>
      <c r="BK318" s="250">
        <f>ROUND(I318*H318,2)</f>
        <v>0</v>
      </c>
      <c r="BL318" s="17" t="s">
        <v>160</v>
      </c>
      <c r="BM318" s="249" t="s">
        <v>896</v>
      </c>
    </row>
    <row r="319" s="2" customFormat="1" ht="21.75" customHeight="1">
      <c r="A319" s="38"/>
      <c r="B319" s="39"/>
      <c r="C319" s="237" t="s">
        <v>897</v>
      </c>
      <c r="D319" s="237" t="s">
        <v>156</v>
      </c>
      <c r="E319" s="238" t="s">
        <v>567</v>
      </c>
      <c r="F319" s="239" t="s">
        <v>568</v>
      </c>
      <c r="G319" s="240" t="s">
        <v>194</v>
      </c>
      <c r="H319" s="241">
        <v>51</v>
      </c>
      <c r="I319" s="242"/>
      <c r="J319" s="243">
        <f>ROUND(I319*H319,2)</f>
        <v>0</v>
      </c>
      <c r="K319" s="244"/>
      <c r="L319" s="44"/>
      <c r="M319" s="245" t="s">
        <v>1</v>
      </c>
      <c r="N319" s="246" t="s">
        <v>38</v>
      </c>
      <c r="O319" s="91"/>
      <c r="P319" s="247">
        <f>O319*H319</f>
        <v>0</v>
      </c>
      <c r="Q319" s="247">
        <v>0.1295</v>
      </c>
      <c r="R319" s="247">
        <f>Q319*H319</f>
        <v>6.6044999999999998</v>
      </c>
      <c r="S319" s="247">
        <v>0</v>
      </c>
      <c r="T319" s="24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9" t="s">
        <v>160</v>
      </c>
      <c r="AT319" s="249" t="s">
        <v>156</v>
      </c>
      <c r="AU319" s="249" t="s">
        <v>83</v>
      </c>
      <c r="AY319" s="17" t="s">
        <v>154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7" t="s">
        <v>81</v>
      </c>
      <c r="BK319" s="250">
        <f>ROUND(I319*H319,2)</f>
        <v>0</v>
      </c>
      <c r="BL319" s="17" t="s">
        <v>160</v>
      </c>
      <c r="BM319" s="249" t="s">
        <v>898</v>
      </c>
    </row>
    <row r="320" s="13" customFormat="1">
      <c r="A320" s="13"/>
      <c r="B320" s="251"/>
      <c r="C320" s="252"/>
      <c r="D320" s="253" t="s">
        <v>189</v>
      </c>
      <c r="E320" s="254" t="s">
        <v>1</v>
      </c>
      <c r="F320" s="255" t="s">
        <v>899</v>
      </c>
      <c r="G320" s="252"/>
      <c r="H320" s="256">
        <v>51</v>
      </c>
      <c r="I320" s="257"/>
      <c r="J320" s="252"/>
      <c r="K320" s="252"/>
      <c r="L320" s="258"/>
      <c r="M320" s="259"/>
      <c r="N320" s="260"/>
      <c r="O320" s="260"/>
      <c r="P320" s="260"/>
      <c r="Q320" s="260"/>
      <c r="R320" s="260"/>
      <c r="S320" s="260"/>
      <c r="T320" s="26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2" t="s">
        <v>189</v>
      </c>
      <c r="AU320" s="262" t="s">
        <v>83</v>
      </c>
      <c r="AV320" s="13" t="s">
        <v>83</v>
      </c>
      <c r="AW320" s="13" t="s">
        <v>30</v>
      </c>
      <c r="AX320" s="13" t="s">
        <v>81</v>
      </c>
      <c r="AY320" s="262" t="s">
        <v>154</v>
      </c>
    </row>
    <row r="321" s="2" customFormat="1" ht="16.5" customHeight="1">
      <c r="A321" s="38"/>
      <c r="B321" s="39"/>
      <c r="C321" s="263" t="s">
        <v>900</v>
      </c>
      <c r="D321" s="263" t="s">
        <v>262</v>
      </c>
      <c r="E321" s="264" t="s">
        <v>572</v>
      </c>
      <c r="F321" s="265" t="s">
        <v>573</v>
      </c>
      <c r="G321" s="266" t="s">
        <v>194</v>
      </c>
      <c r="H321" s="267">
        <v>51</v>
      </c>
      <c r="I321" s="268"/>
      <c r="J321" s="269">
        <f>ROUND(I321*H321,2)</f>
        <v>0</v>
      </c>
      <c r="K321" s="270"/>
      <c r="L321" s="271"/>
      <c r="M321" s="272" t="s">
        <v>1</v>
      </c>
      <c r="N321" s="273" t="s">
        <v>38</v>
      </c>
      <c r="O321" s="91"/>
      <c r="P321" s="247">
        <f>O321*H321</f>
        <v>0</v>
      </c>
      <c r="Q321" s="247">
        <v>0.033500000000000002</v>
      </c>
      <c r="R321" s="247">
        <f>Q321*H321</f>
        <v>1.7085000000000001</v>
      </c>
      <c r="S321" s="247">
        <v>0</v>
      </c>
      <c r="T321" s="24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9" t="s">
        <v>185</v>
      </c>
      <c r="AT321" s="249" t="s">
        <v>262</v>
      </c>
      <c r="AU321" s="249" t="s">
        <v>83</v>
      </c>
      <c r="AY321" s="17" t="s">
        <v>154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7" t="s">
        <v>81</v>
      </c>
      <c r="BK321" s="250">
        <f>ROUND(I321*H321,2)</f>
        <v>0</v>
      </c>
      <c r="BL321" s="17" t="s">
        <v>160</v>
      </c>
      <c r="BM321" s="249" t="s">
        <v>901</v>
      </c>
    </row>
    <row r="322" s="2" customFormat="1" ht="21.75" customHeight="1">
      <c r="A322" s="38"/>
      <c r="B322" s="39"/>
      <c r="C322" s="237" t="s">
        <v>902</v>
      </c>
      <c r="D322" s="237" t="s">
        <v>156</v>
      </c>
      <c r="E322" s="238" t="s">
        <v>576</v>
      </c>
      <c r="F322" s="239" t="s">
        <v>577</v>
      </c>
      <c r="G322" s="240" t="s">
        <v>168</v>
      </c>
      <c r="H322" s="241">
        <v>25</v>
      </c>
      <c r="I322" s="242"/>
      <c r="J322" s="243">
        <f>ROUND(I322*H322,2)</f>
        <v>0</v>
      </c>
      <c r="K322" s="244"/>
      <c r="L322" s="44"/>
      <c r="M322" s="245" t="s">
        <v>1</v>
      </c>
      <c r="N322" s="246" t="s">
        <v>38</v>
      </c>
      <c r="O322" s="91"/>
      <c r="P322" s="247">
        <f>O322*H322</f>
        <v>0</v>
      </c>
      <c r="Q322" s="247">
        <v>0.00036000000000000002</v>
      </c>
      <c r="R322" s="247">
        <f>Q322*H322</f>
        <v>0.0090000000000000011</v>
      </c>
      <c r="S322" s="247">
        <v>0</v>
      </c>
      <c r="T322" s="24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9" t="s">
        <v>160</v>
      </c>
      <c r="AT322" s="249" t="s">
        <v>156</v>
      </c>
      <c r="AU322" s="249" t="s">
        <v>83</v>
      </c>
      <c r="AY322" s="17" t="s">
        <v>154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7" t="s">
        <v>81</v>
      </c>
      <c r="BK322" s="250">
        <f>ROUND(I322*H322,2)</f>
        <v>0</v>
      </c>
      <c r="BL322" s="17" t="s">
        <v>160</v>
      </c>
      <c r="BM322" s="249" t="s">
        <v>903</v>
      </c>
    </row>
    <row r="323" s="2" customFormat="1" ht="21.75" customHeight="1">
      <c r="A323" s="38"/>
      <c r="B323" s="39"/>
      <c r="C323" s="237" t="s">
        <v>904</v>
      </c>
      <c r="D323" s="237" t="s">
        <v>156</v>
      </c>
      <c r="E323" s="238" t="s">
        <v>581</v>
      </c>
      <c r="F323" s="239" t="s">
        <v>582</v>
      </c>
      <c r="G323" s="240" t="s">
        <v>168</v>
      </c>
      <c r="H323" s="241">
        <v>176.40000000000001</v>
      </c>
      <c r="I323" s="242"/>
      <c r="J323" s="243">
        <f>ROUND(I323*H323,2)</f>
        <v>0</v>
      </c>
      <c r="K323" s="244"/>
      <c r="L323" s="44"/>
      <c r="M323" s="245" t="s">
        <v>1</v>
      </c>
      <c r="N323" s="246" t="s">
        <v>38</v>
      </c>
      <c r="O323" s="91"/>
      <c r="P323" s="247">
        <f>O323*H323</f>
        <v>0</v>
      </c>
      <c r="Q323" s="247">
        <v>0.00046999999999999999</v>
      </c>
      <c r="R323" s="247">
        <f>Q323*H323</f>
        <v>0.082907999999999996</v>
      </c>
      <c r="S323" s="247">
        <v>0</v>
      </c>
      <c r="T323" s="24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9" t="s">
        <v>160</v>
      </c>
      <c r="AT323" s="249" t="s">
        <v>156</v>
      </c>
      <c r="AU323" s="249" t="s">
        <v>83</v>
      </c>
      <c r="AY323" s="17" t="s">
        <v>154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7" t="s">
        <v>81</v>
      </c>
      <c r="BK323" s="250">
        <f>ROUND(I323*H323,2)</f>
        <v>0</v>
      </c>
      <c r="BL323" s="17" t="s">
        <v>160</v>
      </c>
      <c r="BM323" s="249" t="s">
        <v>905</v>
      </c>
    </row>
    <row r="324" s="13" customFormat="1">
      <c r="A324" s="13"/>
      <c r="B324" s="251"/>
      <c r="C324" s="252"/>
      <c r="D324" s="253" t="s">
        <v>189</v>
      </c>
      <c r="E324" s="254" t="s">
        <v>1</v>
      </c>
      <c r="F324" s="255" t="s">
        <v>906</v>
      </c>
      <c r="G324" s="252"/>
      <c r="H324" s="256">
        <v>176.40000000000001</v>
      </c>
      <c r="I324" s="257"/>
      <c r="J324" s="252"/>
      <c r="K324" s="252"/>
      <c r="L324" s="258"/>
      <c r="M324" s="259"/>
      <c r="N324" s="260"/>
      <c r="O324" s="260"/>
      <c r="P324" s="260"/>
      <c r="Q324" s="260"/>
      <c r="R324" s="260"/>
      <c r="S324" s="260"/>
      <c r="T324" s="26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2" t="s">
        <v>189</v>
      </c>
      <c r="AU324" s="262" t="s">
        <v>83</v>
      </c>
      <c r="AV324" s="13" t="s">
        <v>83</v>
      </c>
      <c r="AW324" s="13" t="s">
        <v>30</v>
      </c>
      <c r="AX324" s="13" t="s">
        <v>81</v>
      </c>
      <c r="AY324" s="262" t="s">
        <v>154</v>
      </c>
    </row>
    <row r="325" s="2" customFormat="1" ht="16.5" customHeight="1">
      <c r="A325" s="38"/>
      <c r="B325" s="39"/>
      <c r="C325" s="237" t="s">
        <v>907</v>
      </c>
      <c r="D325" s="237" t="s">
        <v>156</v>
      </c>
      <c r="E325" s="238" t="s">
        <v>908</v>
      </c>
      <c r="F325" s="239" t="s">
        <v>909</v>
      </c>
      <c r="G325" s="240" t="s">
        <v>194</v>
      </c>
      <c r="H325" s="241">
        <v>3</v>
      </c>
      <c r="I325" s="242"/>
      <c r="J325" s="243">
        <f>ROUND(I325*H325,2)</f>
        <v>0</v>
      </c>
      <c r="K325" s="244"/>
      <c r="L325" s="44"/>
      <c r="M325" s="245" t="s">
        <v>1</v>
      </c>
      <c r="N325" s="246" t="s">
        <v>38</v>
      </c>
      <c r="O325" s="91"/>
      <c r="P325" s="247">
        <f>O325*H325</f>
        <v>0</v>
      </c>
      <c r="Q325" s="247">
        <v>0</v>
      </c>
      <c r="R325" s="247">
        <f>Q325*H325</f>
        <v>0</v>
      </c>
      <c r="S325" s="247">
        <v>0.035000000000000003</v>
      </c>
      <c r="T325" s="248">
        <f>S325*H325</f>
        <v>0.10500000000000001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9" t="s">
        <v>160</v>
      </c>
      <c r="AT325" s="249" t="s">
        <v>156</v>
      </c>
      <c r="AU325" s="249" t="s">
        <v>83</v>
      </c>
      <c r="AY325" s="17" t="s">
        <v>154</v>
      </c>
      <c r="BE325" s="250">
        <f>IF(N325="základní",J325,0)</f>
        <v>0</v>
      </c>
      <c r="BF325" s="250">
        <f>IF(N325="snížená",J325,0)</f>
        <v>0</v>
      </c>
      <c r="BG325" s="250">
        <f>IF(N325="zákl. přenesená",J325,0)</f>
        <v>0</v>
      </c>
      <c r="BH325" s="250">
        <f>IF(N325="sníž. přenesená",J325,0)</f>
        <v>0</v>
      </c>
      <c r="BI325" s="250">
        <f>IF(N325="nulová",J325,0)</f>
        <v>0</v>
      </c>
      <c r="BJ325" s="17" t="s">
        <v>81</v>
      </c>
      <c r="BK325" s="250">
        <f>ROUND(I325*H325,2)</f>
        <v>0</v>
      </c>
      <c r="BL325" s="17" t="s">
        <v>160</v>
      </c>
      <c r="BM325" s="249" t="s">
        <v>910</v>
      </c>
    </row>
    <row r="326" s="2" customFormat="1" ht="16.5" customHeight="1">
      <c r="A326" s="38"/>
      <c r="B326" s="39"/>
      <c r="C326" s="237" t="s">
        <v>911</v>
      </c>
      <c r="D326" s="237" t="s">
        <v>156</v>
      </c>
      <c r="E326" s="238" t="s">
        <v>912</v>
      </c>
      <c r="F326" s="239" t="s">
        <v>913</v>
      </c>
      <c r="G326" s="240" t="s">
        <v>209</v>
      </c>
      <c r="H326" s="241">
        <v>21</v>
      </c>
      <c r="I326" s="242"/>
      <c r="J326" s="243">
        <f>ROUND(I326*H326,2)</f>
        <v>0</v>
      </c>
      <c r="K326" s="244"/>
      <c r="L326" s="44"/>
      <c r="M326" s="245" t="s">
        <v>1</v>
      </c>
      <c r="N326" s="246" t="s">
        <v>38</v>
      </c>
      <c r="O326" s="91"/>
      <c r="P326" s="247">
        <f>O326*H326</f>
        <v>0</v>
      </c>
      <c r="Q326" s="247">
        <v>0</v>
      </c>
      <c r="R326" s="247">
        <f>Q326*H326</f>
        <v>0</v>
      </c>
      <c r="S326" s="247">
        <v>2.6000000000000001</v>
      </c>
      <c r="T326" s="248">
        <f>S326*H326</f>
        <v>54.600000000000001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9" t="s">
        <v>160</v>
      </c>
      <c r="AT326" s="249" t="s">
        <v>156</v>
      </c>
      <c r="AU326" s="249" t="s">
        <v>83</v>
      </c>
      <c r="AY326" s="17" t="s">
        <v>154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7" t="s">
        <v>81</v>
      </c>
      <c r="BK326" s="250">
        <f>ROUND(I326*H326,2)</f>
        <v>0</v>
      </c>
      <c r="BL326" s="17" t="s">
        <v>160</v>
      </c>
      <c r="BM326" s="249" t="s">
        <v>914</v>
      </c>
    </row>
    <row r="327" s="13" customFormat="1">
      <c r="A327" s="13"/>
      <c r="B327" s="251"/>
      <c r="C327" s="252"/>
      <c r="D327" s="253" t="s">
        <v>189</v>
      </c>
      <c r="E327" s="254" t="s">
        <v>1</v>
      </c>
      <c r="F327" s="255" t="s">
        <v>915</v>
      </c>
      <c r="G327" s="252"/>
      <c r="H327" s="256">
        <v>21</v>
      </c>
      <c r="I327" s="257"/>
      <c r="J327" s="252"/>
      <c r="K327" s="252"/>
      <c r="L327" s="258"/>
      <c r="M327" s="259"/>
      <c r="N327" s="260"/>
      <c r="O327" s="260"/>
      <c r="P327" s="260"/>
      <c r="Q327" s="260"/>
      <c r="R327" s="260"/>
      <c r="S327" s="260"/>
      <c r="T327" s="26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2" t="s">
        <v>189</v>
      </c>
      <c r="AU327" s="262" t="s">
        <v>83</v>
      </c>
      <c r="AV327" s="13" t="s">
        <v>83</v>
      </c>
      <c r="AW327" s="13" t="s">
        <v>30</v>
      </c>
      <c r="AX327" s="13" t="s">
        <v>81</v>
      </c>
      <c r="AY327" s="262" t="s">
        <v>154</v>
      </c>
    </row>
    <row r="328" s="2" customFormat="1" ht="16.5" customHeight="1">
      <c r="A328" s="38"/>
      <c r="B328" s="39"/>
      <c r="C328" s="237" t="s">
        <v>916</v>
      </c>
      <c r="D328" s="237" t="s">
        <v>156</v>
      </c>
      <c r="E328" s="238" t="s">
        <v>601</v>
      </c>
      <c r="F328" s="239" t="s">
        <v>602</v>
      </c>
      <c r="G328" s="240" t="s">
        <v>194</v>
      </c>
      <c r="H328" s="241">
        <v>30</v>
      </c>
      <c r="I328" s="242"/>
      <c r="J328" s="243">
        <f>ROUND(I328*H328,2)</f>
        <v>0</v>
      </c>
      <c r="K328" s="244"/>
      <c r="L328" s="44"/>
      <c r="M328" s="245" t="s">
        <v>1</v>
      </c>
      <c r="N328" s="246" t="s">
        <v>38</v>
      </c>
      <c r="O328" s="91"/>
      <c r="P328" s="247">
        <f>O328*H328</f>
        <v>0</v>
      </c>
      <c r="Q328" s="247">
        <v>0</v>
      </c>
      <c r="R328" s="247">
        <f>Q328*H328</f>
        <v>0</v>
      </c>
      <c r="S328" s="247">
        <v>0.0092499999999999995</v>
      </c>
      <c r="T328" s="248">
        <f>S328*H328</f>
        <v>0.27749999999999997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9" t="s">
        <v>160</v>
      </c>
      <c r="AT328" s="249" t="s">
        <v>156</v>
      </c>
      <c r="AU328" s="249" t="s">
        <v>83</v>
      </c>
      <c r="AY328" s="17" t="s">
        <v>154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7" t="s">
        <v>81</v>
      </c>
      <c r="BK328" s="250">
        <f>ROUND(I328*H328,2)</f>
        <v>0</v>
      </c>
      <c r="BL328" s="17" t="s">
        <v>160</v>
      </c>
      <c r="BM328" s="249" t="s">
        <v>917</v>
      </c>
    </row>
    <row r="329" s="2" customFormat="1" ht="33" customHeight="1">
      <c r="A329" s="38"/>
      <c r="B329" s="39"/>
      <c r="C329" s="237" t="s">
        <v>918</v>
      </c>
      <c r="D329" s="237" t="s">
        <v>156</v>
      </c>
      <c r="E329" s="238" t="s">
        <v>919</v>
      </c>
      <c r="F329" s="239" t="s">
        <v>920</v>
      </c>
      <c r="G329" s="240" t="s">
        <v>921</v>
      </c>
      <c r="H329" s="241">
        <v>1</v>
      </c>
      <c r="I329" s="242"/>
      <c r="J329" s="243">
        <f>ROUND(I329*H329,2)</f>
        <v>0</v>
      </c>
      <c r="K329" s="244"/>
      <c r="L329" s="44"/>
      <c r="M329" s="245" t="s">
        <v>1</v>
      </c>
      <c r="N329" s="246" t="s">
        <v>38</v>
      </c>
      <c r="O329" s="91"/>
      <c r="P329" s="247">
        <f>O329*H329</f>
        <v>0</v>
      </c>
      <c r="Q329" s="247">
        <v>0</v>
      </c>
      <c r="R329" s="247">
        <f>Q329*H329</f>
        <v>0</v>
      </c>
      <c r="S329" s="247">
        <v>0.17599999999999999</v>
      </c>
      <c r="T329" s="248">
        <f>S329*H329</f>
        <v>0.17599999999999999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9" t="s">
        <v>160</v>
      </c>
      <c r="AT329" s="249" t="s">
        <v>156</v>
      </c>
      <c r="AU329" s="249" t="s">
        <v>83</v>
      </c>
      <c r="AY329" s="17" t="s">
        <v>154</v>
      </c>
      <c r="BE329" s="250">
        <f>IF(N329="základní",J329,0)</f>
        <v>0</v>
      </c>
      <c r="BF329" s="250">
        <f>IF(N329="snížená",J329,0)</f>
        <v>0</v>
      </c>
      <c r="BG329" s="250">
        <f>IF(N329="zákl. přenesená",J329,0)</f>
        <v>0</v>
      </c>
      <c r="BH329" s="250">
        <f>IF(N329="sníž. přenesená",J329,0)</f>
        <v>0</v>
      </c>
      <c r="BI329" s="250">
        <f>IF(N329="nulová",J329,0)</f>
        <v>0</v>
      </c>
      <c r="BJ329" s="17" t="s">
        <v>81</v>
      </c>
      <c r="BK329" s="250">
        <f>ROUND(I329*H329,2)</f>
        <v>0</v>
      </c>
      <c r="BL329" s="17" t="s">
        <v>160</v>
      </c>
      <c r="BM329" s="249" t="s">
        <v>922</v>
      </c>
    </row>
    <row r="330" s="12" customFormat="1" ht="22.8" customHeight="1">
      <c r="A330" s="12"/>
      <c r="B330" s="221"/>
      <c r="C330" s="222"/>
      <c r="D330" s="223" t="s">
        <v>72</v>
      </c>
      <c r="E330" s="235" t="s">
        <v>923</v>
      </c>
      <c r="F330" s="235" t="s">
        <v>924</v>
      </c>
      <c r="G330" s="222"/>
      <c r="H330" s="222"/>
      <c r="I330" s="225"/>
      <c r="J330" s="236">
        <f>BK330</f>
        <v>0</v>
      </c>
      <c r="K330" s="222"/>
      <c r="L330" s="227"/>
      <c r="M330" s="228"/>
      <c r="N330" s="229"/>
      <c r="O330" s="229"/>
      <c r="P330" s="230">
        <f>SUM(P331:P332)</f>
        <v>0</v>
      </c>
      <c r="Q330" s="229"/>
      <c r="R330" s="230">
        <f>SUM(R331:R332)</f>
        <v>0.17599999999999999</v>
      </c>
      <c r="S330" s="229"/>
      <c r="T330" s="231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2" t="s">
        <v>81</v>
      </c>
      <c r="AT330" s="233" t="s">
        <v>72</v>
      </c>
      <c r="AU330" s="233" t="s">
        <v>81</v>
      </c>
      <c r="AY330" s="232" t="s">
        <v>154</v>
      </c>
      <c r="BK330" s="234">
        <f>SUM(BK331:BK332)</f>
        <v>0</v>
      </c>
    </row>
    <row r="331" s="2" customFormat="1" ht="21.75" customHeight="1">
      <c r="A331" s="38"/>
      <c r="B331" s="39"/>
      <c r="C331" s="237" t="s">
        <v>925</v>
      </c>
      <c r="D331" s="237" t="s">
        <v>156</v>
      </c>
      <c r="E331" s="238" t="s">
        <v>926</v>
      </c>
      <c r="F331" s="239" t="s">
        <v>927</v>
      </c>
      <c r="G331" s="240" t="s">
        <v>159</v>
      </c>
      <c r="H331" s="241">
        <v>1</v>
      </c>
      <c r="I331" s="242"/>
      <c r="J331" s="243">
        <f>ROUND(I331*H331,2)</f>
        <v>0</v>
      </c>
      <c r="K331" s="244"/>
      <c r="L331" s="44"/>
      <c r="M331" s="245" t="s">
        <v>1</v>
      </c>
      <c r="N331" s="246" t="s">
        <v>38</v>
      </c>
      <c r="O331" s="91"/>
      <c r="P331" s="247">
        <f>O331*H331</f>
        <v>0</v>
      </c>
      <c r="Q331" s="247">
        <v>0</v>
      </c>
      <c r="R331" s="247">
        <f>Q331*H331</f>
        <v>0</v>
      </c>
      <c r="S331" s="247">
        <v>0</v>
      </c>
      <c r="T331" s="24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9" t="s">
        <v>160</v>
      </c>
      <c r="AT331" s="249" t="s">
        <v>156</v>
      </c>
      <c r="AU331" s="249" t="s">
        <v>83</v>
      </c>
      <c r="AY331" s="17" t="s">
        <v>154</v>
      </c>
      <c r="BE331" s="250">
        <f>IF(N331="základní",J331,0)</f>
        <v>0</v>
      </c>
      <c r="BF331" s="250">
        <f>IF(N331="snížená",J331,0)</f>
        <v>0</v>
      </c>
      <c r="BG331" s="250">
        <f>IF(N331="zákl. přenesená",J331,0)</f>
        <v>0</v>
      </c>
      <c r="BH331" s="250">
        <f>IF(N331="sníž. přenesená",J331,0)</f>
        <v>0</v>
      </c>
      <c r="BI331" s="250">
        <f>IF(N331="nulová",J331,0)</f>
        <v>0</v>
      </c>
      <c r="BJ331" s="17" t="s">
        <v>81</v>
      </c>
      <c r="BK331" s="250">
        <f>ROUND(I331*H331,2)</f>
        <v>0</v>
      </c>
      <c r="BL331" s="17" t="s">
        <v>160</v>
      </c>
      <c r="BM331" s="249" t="s">
        <v>928</v>
      </c>
    </row>
    <row r="332" s="2" customFormat="1" ht="33" customHeight="1">
      <c r="A332" s="38"/>
      <c r="B332" s="39"/>
      <c r="C332" s="263" t="s">
        <v>929</v>
      </c>
      <c r="D332" s="263" t="s">
        <v>262</v>
      </c>
      <c r="E332" s="264" t="s">
        <v>930</v>
      </c>
      <c r="F332" s="265" t="s">
        <v>931</v>
      </c>
      <c r="G332" s="266" t="s">
        <v>159</v>
      </c>
      <c r="H332" s="267">
        <v>1</v>
      </c>
      <c r="I332" s="268"/>
      <c r="J332" s="269">
        <f>ROUND(I332*H332,2)</f>
        <v>0</v>
      </c>
      <c r="K332" s="270"/>
      <c r="L332" s="271"/>
      <c r="M332" s="272" t="s">
        <v>1</v>
      </c>
      <c r="N332" s="273" t="s">
        <v>38</v>
      </c>
      <c r="O332" s="91"/>
      <c r="P332" s="247">
        <f>O332*H332</f>
        <v>0</v>
      </c>
      <c r="Q332" s="247">
        <v>0.17599999999999999</v>
      </c>
      <c r="R332" s="247">
        <f>Q332*H332</f>
        <v>0.17599999999999999</v>
      </c>
      <c r="S332" s="247">
        <v>0</v>
      </c>
      <c r="T332" s="24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9" t="s">
        <v>185</v>
      </c>
      <c r="AT332" s="249" t="s">
        <v>262</v>
      </c>
      <c r="AU332" s="249" t="s">
        <v>83</v>
      </c>
      <c r="AY332" s="17" t="s">
        <v>154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7" t="s">
        <v>81</v>
      </c>
      <c r="BK332" s="250">
        <f>ROUND(I332*H332,2)</f>
        <v>0</v>
      </c>
      <c r="BL332" s="17" t="s">
        <v>160</v>
      </c>
      <c r="BM332" s="249" t="s">
        <v>932</v>
      </c>
    </row>
    <row r="333" s="12" customFormat="1" ht="22.8" customHeight="1">
      <c r="A333" s="12"/>
      <c r="B333" s="221"/>
      <c r="C333" s="222"/>
      <c r="D333" s="223" t="s">
        <v>72</v>
      </c>
      <c r="E333" s="235" t="s">
        <v>604</v>
      </c>
      <c r="F333" s="235" t="s">
        <v>605</v>
      </c>
      <c r="G333" s="222"/>
      <c r="H333" s="222"/>
      <c r="I333" s="225"/>
      <c r="J333" s="236">
        <f>BK333</f>
        <v>0</v>
      </c>
      <c r="K333" s="222"/>
      <c r="L333" s="227"/>
      <c r="M333" s="228"/>
      <c r="N333" s="229"/>
      <c r="O333" s="229"/>
      <c r="P333" s="230">
        <f>SUM(P334:P349)</f>
        <v>0</v>
      </c>
      <c r="Q333" s="229"/>
      <c r="R333" s="230">
        <f>SUM(R334:R349)</f>
        <v>0</v>
      </c>
      <c r="S333" s="229"/>
      <c r="T333" s="231">
        <f>SUM(T334:T349)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32" t="s">
        <v>81</v>
      </c>
      <c r="AT333" s="233" t="s">
        <v>72</v>
      </c>
      <c r="AU333" s="233" t="s">
        <v>81</v>
      </c>
      <c r="AY333" s="232" t="s">
        <v>154</v>
      </c>
      <c r="BK333" s="234">
        <f>SUM(BK334:BK349)</f>
        <v>0</v>
      </c>
    </row>
    <row r="334" s="2" customFormat="1" ht="16.5" customHeight="1">
      <c r="A334" s="38"/>
      <c r="B334" s="39"/>
      <c r="C334" s="237" t="s">
        <v>933</v>
      </c>
      <c r="D334" s="237" t="s">
        <v>156</v>
      </c>
      <c r="E334" s="238" t="s">
        <v>607</v>
      </c>
      <c r="F334" s="239" t="s">
        <v>608</v>
      </c>
      <c r="G334" s="240" t="s">
        <v>248</v>
      </c>
      <c r="H334" s="241">
        <v>200.02500000000001</v>
      </c>
      <c r="I334" s="242"/>
      <c r="J334" s="243">
        <f>ROUND(I334*H334,2)</f>
        <v>0</v>
      </c>
      <c r="K334" s="244"/>
      <c r="L334" s="44"/>
      <c r="M334" s="245" t="s">
        <v>1</v>
      </c>
      <c r="N334" s="246" t="s">
        <v>38</v>
      </c>
      <c r="O334" s="91"/>
      <c r="P334" s="247">
        <f>O334*H334</f>
        <v>0</v>
      </c>
      <c r="Q334" s="247">
        <v>0</v>
      </c>
      <c r="R334" s="247">
        <f>Q334*H334</f>
        <v>0</v>
      </c>
      <c r="S334" s="247">
        <v>0</v>
      </c>
      <c r="T334" s="24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9" t="s">
        <v>160</v>
      </c>
      <c r="AT334" s="249" t="s">
        <v>156</v>
      </c>
      <c r="AU334" s="249" t="s">
        <v>83</v>
      </c>
      <c r="AY334" s="17" t="s">
        <v>154</v>
      </c>
      <c r="BE334" s="250">
        <f>IF(N334="základní",J334,0)</f>
        <v>0</v>
      </c>
      <c r="BF334" s="250">
        <f>IF(N334="snížená",J334,0)</f>
        <v>0</v>
      </c>
      <c r="BG334" s="250">
        <f>IF(N334="zákl. přenesená",J334,0)</f>
        <v>0</v>
      </c>
      <c r="BH334" s="250">
        <f>IF(N334="sníž. přenesená",J334,0)</f>
        <v>0</v>
      </c>
      <c r="BI334" s="250">
        <f>IF(N334="nulová",J334,0)</f>
        <v>0</v>
      </c>
      <c r="BJ334" s="17" t="s">
        <v>81</v>
      </c>
      <c r="BK334" s="250">
        <f>ROUND(I334*H334,2)</f>
        <v>0</v>
      </c>
      <c r="BL334" s="17" t="s">
        <v>160</v>
      </c>
      <c r="BM334" s="249" t="s">
        <v>934</v>
      </c>
    </row>
    <row r="335" s="13" customFormat="1">
      <c r="A335" s="13"/>
      <c r="B335" s="251"/>
      <c r="C335" s="252"/>
      <c r="D335" s="253" t="s">
        <v>189</v>
      </c>
      <c r="E335" s="254" t="s">
        <v>1</v>
      </c>
      <c r="F335" s="255" t="s">
        <v>610</v>
      </c>
      <c r="G335" s="252"/>
      <c r="H335" s="256">
        <v>200.02500000000001</v>
      </c>
      <c r="I335" s="257"/>
      <c r="J335" s="252"/>
      <c r="K335" s="252"/>
      <c r="L335" s="258"/>
      <c r="M335" s="259"/>
      <c r="N335" s="260"/>
      <c r="O335" s="260"/>
      <c r="P335" s="260"/>
      <c r="Q335" s="260"/>
      <c r="R335" s="260"/>
      <c r="S335" s="260"/>
      <c r="T335" s="26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2" t="s">
        <v>189</v>
      </c>
      <c r="AU335" s="262" t="s">
        <v>83</v>
      </c>
      <c r="AV335" s="13" t="s">
        <v>83</v>
      </c>
      <c r="AW335" s="13" t="s">
        <v>30</v>
      </c>
      <c r="AX335" s="13" t="s">
        <v>81</v>
      </c>
      <c r="AY335" s="262" t="s">
        <v>154</v>
      </c>
    </row>
    <row r="336" s="2" customFormat="1" ht="21.75" customHeight="1">
      <c r="A336" s="38"/>
      <c r="B336" s="39"/>
      <c r="C336" s="237" t="s">
        <v>935</v>
      </c>
      <c r="D336" s="237" t="s">
        <v>156</v>
      </c>
      <c r="E336" s="238" t="s">
        <v>612</v>
      </c>
      <c r="F336" s="239" t="s">
        <v>613</v>
      </c>
      <c r="G336" s="240" t="s">
        <v>248</v>
      </c>
      <c r="H336" s="241">
        <v>1800.2249999999999</v>
      </c>
      <c r="I336" s="242"/>
      <c r="J336" s="243">
        <f>ROUND(I336*H336,2)</f>
        <v>0</v>
      </c>
      <c r="K336" s="244"/>
      <c r="L336" s="44"/>
      <c r="M336" s="245" t="s">
        <v>1</v>
      </c>
      <c r="N336" s="246" t="s">
        <v>38</v>
      </c>
      <c r="O336" s="91"/>
      <c r="P336" s="247">
        <f>O336*H336</f>
        <v>0</v>
      </c>
      <c r="Q336" s="247">
        <v>0</v>
      </c>
      <c r="R336" s="247">
        <f>Q336*H336</f>
        <v>0</v>
      </c>
      <c r="S336" s="247">
        <v>0</v>
      </c>
      <c r="T336" s="24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9" t="s">
        <v>160</v>
      </c>
      <c r="AT336" s="249" t="s">
        <v>156</v>
      </c>
      <c r="AU336" s="249" t="s">
        <v>83</v>
      </c>
      <c r="AY336" s="17" t="s">
        <v>154</v>
      </c>
      <c r="BE336" s="250">
        <f>IF(N336="základní",J336,0)</f>
        <v>0</v>
      </c>
      <c r="BF336" s="250">
        <f>IF(N336="snížená",J336,0)</f>
        <v>0</v>
      </c>
      <c r="BG336" s="250">
        <f>IF(N336="zákl. přenesená",J336,0)</f>
        <v>0</v>
      </c>
      <c r="BH336" s="250">
        <f>IF(N336="sníž. přenesená",J336,0)</f>
        <v>0</v>
      </c>
      <c r="BI336" s="250">
        <f>IF(N336="nulová",J336,0)</f>
        <v>0</v>
      </c>
      <c r="BJ336" s="17" t="s">
        <v>81</v>
      </c>
      <c r="BK336" s="250">
        <f>ROUND(I336*H336,2)</f>
        <v>0</v>
      </c>
      <c r="BL336" s="17" t="s">
        <v>160</v>
      </c>
      <c r="BM336" s="249" t="s">
        <v>936</v>
      </c>
    </row>
    <row r="337" s="13" customFormat="1">
      <c r="A337" s="13"/>
      <c r="B337" s="251"/>
      <c r="C337" s="252"/>
      <c r="D337" s="253" t="s">
        <v>189</v>
      </c>
      <c r="E337" s="254" t="s">
        <v>1</v>
      </c>
      <c r="F337" s="255" t="s">
        <v>610</v>
      </c>
      <c r="G337" s="252"/>
      <c r="H337" s="256">
        <v>200.02500000000001</v>
      </c>
      <c r="I337" s="257"/>
      <c r="J337" s="252"/>
      <c r="K337" s="252"/>
      <c r="L337" s="258"/>
      <c r="M337" s="259"/>
      <c r="N337" s="260"/>
      <c r="O337" s="260"/>
      <c r="P337" s="260"/>
      <c r="Q337" s="260"/>
      <c r="R337" s="260"/>
      <c r="S337" s="260"/>
      <c r="T337" s="26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2" t="s">
        <v>189</v>
      </c>
      <c r="AU337" s="262" t="s">
        <v>83</v>
      </c>
      <c r="AV337" s="13" t="s">
        <v>83</v>
      </c>
      <c r="AW337" s="13" t="s">
        <v>30</v>
      </c>
      <c r="AX337" s="13" t="s">
        <v>81</v>
      </c>
      <c r="AY337" s="262" t="s">
        <v>154</v>
      </c>
    </row>
    <row r="338" s="13" customFormat="1">
      <c r="A338" s="13"/>
      <c r="B338" s="251"/>
      <c r="C338" s="252"/>
      <c r="D338" s="253" t="s">
        <v>189</v>
      </c>
      <c r="E338" s="252"/>
      <c r="F338" s="255" t="s">
        <v>937</v>
      </c>
      <c r="G338" s="252"/>
      <c r="H338" s="256">
        <v>1800.2249999999999</v>
      </c>
      <c r="I338" s="257"/>
      <c r="J338" s="252"/>
      <c r="K338" s="252"/>
      <c r="L338" s="258"/>
      <c r="M338" s="259"/>
      <c r="N338" s="260"/>
      <c r="O338" s="260"/>
      <c r="P338" s="260"/>
      <c r="Q338" s="260"/>
      <c r="R338" s="260"/>
      <c r="S338" s="260"/>
      <c r="T338" s="26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2" t="s">
        <v>189</v>
      </c>
      <c r="AU338" s="262" t="s">
        <v>83</v>
      </c>
      <c r="AV338" s="13" t="s">
        <v>83</v>
      </c>
      <c r="AW338" s="13" t="s">
        <v>4</v>
      </c>
      <c r="AX338" s="13" t="s">
        <v>81</v>
      </c>
      <c r="AY338" s="262" t="s">
        <v>154</v>
      </c>
    </row>
    <row r="339" s="2" customFormat="1" ht="16.5" customHeight="1">
      <c r="A339" s="38"/>
      <c r="B339" s="39"/>
      <c r="C339" s="237" t="s">
        <v>938</v>
      </c>
      <c r="D339" s="237" t="s">
        <v>156</v>
      </c>
      <c r="E339" s="238" t="s">
        <v>617</v>
      </c>
      <c r="F339" s="239" t="s">
        <v>618</v>
      </c>
      <c r="G339" s="240" t="s">
        <v>248</v>
      </c>
      <c r="H339" s="241">
        <v>85.539000000000001</v>
      </c>
      <c r="I339" s="242"/>
      <c r="J339" s="243">
        <f>ROUND(I339*H339,2)</f>
        <v>0</v>
      </c>
      <c r="K339" s="244"/>
      <c r="L339" s="44"/>
      <c r="M339" s="245" t="s">
        <v>1</v>
      </c>
      <c r="N339" s="246" t="s">
        <v>38</v>
      </c>
      <c r="O339" s="91"/>
      <c r="P339" s="247">
        <f>O339*H339</f>
        <v>0</v>
      </c>
      <c r="Q339" s="247">
        <v>0</v>
      </c>
      <c r="R339" s="247">
        <f>Q339*H339</f>
        <v>0</v>
      </c>
      <c r="S339" s="247">
        <v>0</v>
      </c>
      <c r="T339" s="24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9" t="s">
        <v>160</v>
      </c>
      <c r="AT339" s="249" t="s">
        <v>156</v>
      </c>
      <c r="AU339" s="249" t="s">
        <v>83</v>
      </c>
      <c r="AY339" s="17" t="s">
        <v>154</v>
      </c>
      <c r="BE339" s="250">
        <f>IF(N339="základní",J339,0)</f>
        <v>0</v>
      </c>
      <c r="BF339" s="250">
        <f>IF(N339="snížená",J339,0)</f>
        <v>0</v>
      </c>
      <c r="BG339" s="250">
        <f>IF(N339="zákl. přenesená",J339,0)</f>
        <v>0</v>
      </c>
      <c r="BH339" s="250">
        <f>IF(N339="sníž. přenesená",J339,0)</f>
        <v>0</v>
      </c>
      <c r="BI339" s="250">
        <f>IF(N339="nulová",J339,0)</f>
        <v>0</v>
      </c>
      <c r="BJ339" s="17" t="s">
        <v>81</v>
      </c>
      <c r="BK339" s="250">
        <f>ROUND(I339*H339,2)</f>
        <v>0</v>
      </c>
      <c r="BL339" s="17" t="s">
        <v>160</v>
      </c>
      <c r="BM339" s="249" t="s">
        <v>939</v>
      </c>
    </row>
    <row r="340" s="13" customFormat="1">
      <c r="A340" s="13"/>
      <c r="B340" s="251"/>
      <c r="C340" s="252"/>
      <c r="D340" s="253" t="s">
        <v>189</v>
      </c>
      <c r="E340" s="254" t="s">
        <v>1</v>
      </c>
      <c r="F340" s="255" t="s">
        <v>97</v>
      </c>
      <c r="G340" s="252"/>
      <c r="H340" s="256">
        <v>85.539000000000001</v>
      </c>
      <c r="I340" s="257"/>
      <c r="J340" s="252"/>
      <c r="K340" s="252"/>
      <c r="L340" s="258"/>
      <c r="M340" s="259"/>
      <c r="N340" s="260"/>
      <c r="O340" s="260"/>
      <c r="P340" s="260"/>
      <c r="Q340" s="260"/>
      <c r="R340" s="260"/>
      <c r="S340" s="260"/>
      <c r="T340" s="26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2" t="s">
        <v>189</v>
      </c>
      <c r="AU340" s="262" t="s">
        <v>83</v>
      </c>
      <c r="AV340" s="13" t="s">
        <v>83</v>
      </c>
      <c r="AW340" s="13" t="s">
        <v>30</v>
      </c>
      <c r="AX340" s="13" t="s">
        <v>81</v>
      </c>
      <c r="AY340" s="262" t="s">
        <v>154</v>
      </c>
    </row>
    <row r="341" s="2" customFormat="1" ht="21.75" customHeight="1">
      <c r="A341" s="38"/>
      <c r="B341" s="39"/>
      <c r="C341" s="237" t="s">
        <v>940</v>
      </c>
      <c r="D341" s="237" t="s">
        <v>156</v>
      </c>
      <c r="E341" s="238" t="s">
        <v>622</v>
      </c>
      <c r="F341" s="239" t="s">
        <v>623</v>
      </c>
      <c r="G341" s="240" t="s">
        <v>248</v>
      </c>
      <c r="H341" s="241">
        <v>769.851</v>
      </c>
      <c r="I341" s="242"/>
      <c r="J341" s="243">
        <f>ROUND(I341*H341,2)</f>
        <v>0</v>
      </c>
      <c r="K341" s="244"/>
      <c r="L341" s="44"/>
      <c r="M341" s="245" t="s">
        <v>1</v>
      </c>
      <c r="N341" s="246" t="s">
        <v>38</v>
      </c>
      <c r="O341" s="91"/>
      <c r="P341" s="247">
        <f>O341*H341</f>
        <v>0</v>
      </c>
      <c r="Q341" s="247">
        <v>0</v>
      </c>
      <c r="R341" s="247">
        <f>Q341*H341</f>
        <v>0</v>
      </c>
      <c r="S341" s="247">
        <v>0</v>
      </c>
      <c r="T341" s="24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9" t="s">
        <v>160</v>
      </c>
      <c r="AT341" s="249" t="s">
        <v>156</v>
      </c>
      <c r="AU341" s="249" t="s">
        <v>83</v>
      </c>
      <c r="AY341" s="17" t="s">
        <v>154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7" t="s">
        <v>81</v>
      </c>
      <c r="BK341" s="250">
        <f>ROUND(I341*H341,2)</f>
        <v>0</v>
      </c>
      <c r="BL341" s="17" t="s">
        <v>160</v>
      </c>
      <c r="BM341" s="249" t="s">
        <v>941</v>
      </c>
    </row>
    <row r="342" s="13" customFormat="1">
      <c r="A342" s="13"/>
      <c r="B342" s="251"/>
      <c r="C342" s="252"/>
      <c r="D342" s="253" t="s">
        <v>189</v>
      </c>
      <c r="E342" s="254" t="s">
        <v>1</v>
      </c>
      <c r="F342" s="255" t="s">
        <v>97</v>
      </c>
      <c r="G342" s="252"/>
      <c r="H342" s="256">
        <v>85.539000000000001</v>
      </c>
      <c r="I342" s="257"/>
      <c r="J342" s="252"/>
      <c r="K342" s="252"/>
      <c r="L342" s="258"/>
      <c r="M342" s="259"/>
      <c r="N342" s="260"/>
      <c r="O342" s="260"/>
      <c r="P342" s="260"/>
      <c r="Q342" s="260"/>
      <c r="R342" s="260"/>
      <c r="S342" s="260"/>
      <c r="T342" s="26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2" t="s">
        <v>189</v>
      </c>
      <c r="AU342" s="262" t="s">
        <v>83</v>
      </c>
      <c r="AV342" s="13" t="s">
        <v>83</v>
      </c>
      <c r="AW342" s="13" t="s">
        <v>30</v>
      </c>
      <c r="AX342" s="13" t="s">
        <v>81</v>
      </c>
      <c r="AY342" s="262" t="s">
        <v>154</v>
      </c>
    </row>
    <row r="343" s="13" customFormat="1">
      <c r="A343" s="13"/>
      <c r="B343" s="251"/>
      <c r="C343" s="252"/>
      <c r="D343" s="253" t="s">
        <v>189</v>
      </c>
      <c r="E343" s="252"/>
      <c r="F343" s="255" t="s">
        <v>942</v>
      </c>
      <c r="G343" s="252"/>
      <c r="H343" s="256">
        <v>769.851</v>
      </c>
      <c r="I343" s="257"/>
      <c r="J343" s="252"/>
      <c r="K343" s="252"/>
      <c r="L343" s="258"/>
      <c r="M343" s="259"/>
      <c r="N343" s="260"/>
      <c r="O343" s="260"/>
      <c r="P343" s="260"/>
      <c r="Q343" s="260"/>
      <c r="R343" s="260"/>
      <c r="S343" s="260"/>
      <c r="T343" s="26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2" t="s">
        <v>189</v>
      </c>
      <c r="AU343" s="262" t="s">
        <v>83</v>
      </c>
      <c r="AV343" s="13" t="s">
        <v>83</v>
      </c>
      <c r="AW343" s="13" t="s">
        <v>4</v>
      </c>
      <c r="AX343" s="13" t="s">
        <v>81</v>
      </c>
      <c r="AY343" s="262" t="s">
        <v>154</v>
      </c>
    </row>
    <row r="344" s="2" customFormat="1" ht="33" customHeight="1">
      <c r="A344" s="38"/>
      <c r="B344" s="39"/>
      <c r="C344" s="237" t="s">
        <v>943</v>
      </c>
      <c r="D344" s="237" t="s">
        <v>156</v>
      </c>
      <c r="E344" s="238" t="s">
        <v>627</v>
      </c>
      <c r="F344" s="239" t="s">
        <v>628</v>
      </c>
      <c r="G344" s="240" t="s">
        <v>248</v>
      </c>
      <c r="H344" s="241">
        <v>85.539000000000001</v>
      </c>
      <c r="I344" s="242"/>
      <c r="J344" s="243">
        <f>ROUND(I344*H344,2)</f>
        <v>0</v>
      </c>
      <c r="K344" s="244"/>
      <c r="L344" s="44"/>
      <c r="M344" s="245" t="s">
        <v>1</v>
      </c>
      <c r="N344" s="246" t="s">
        <v>38</v>
      </c>
      <c r="O344" s="91"/>
      <c r="P344" s="247">
        <f>O344*H344</f>
        <v>0</v>
      </c>
      <c r="Q344" s="247">
        <v>0</v>
      </c>
      <c r="R344" s="247">
        <f>Q344*H344</f>
        <v>0</v>
      </c>
      <c r="S344" s="247">
        <v>0</v>
      </c>
      <c r="T344" s="24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9" t="s">
        <v>160</v>
      </c>
      <c r="AT344" s="249" t="s">
        <v>156</v>
      </c>
      <c r="AU344" s="249" t="s">
        <v>83</v>
      </c>
      <c r="AY344" s="17" t="s">
        <v>154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7" t="s">
        <v>81</v>
      </c>
      <c r="BK344" s="250">
        <f>ROUND(I344*H344,2)</f>
        <v>0</v>
      </c>
      <c r="BL344" s="17" t="s">
        <v>160</v>
      </c>
      <c r="BM344" s="249" t="s">
        <v>944</v>
      </c>
    </row>
    <row r="345" s="13" customFormat="1">
      <c r="A345" s="13"/>
      <c r="B345" s="251"/>
      <c r="C345" s="252"/>
      <c r="D345" s="253" t="s">
        <v>189</v>
      </c>
      <c r="E345" s="254" t="s">
        <v>97</v>
      </c>
      <c r="F345" s="255" t="s">
        <v>945</v>
      </c>
      <c r="G345" s="252"/>
      <c r="H345" s="256">
        <v>85.539000000000001</v>
      </c>
      <c r="I345" s="257"/>
      <c r="J345" s="252"/>
      <c r="K345" s="252"/>
      <c r="L345" s="258"/>
      <c r="M345" s="259"/>
      <c r="N345" s="260"/>
      <c r="O345" s="260"/>
      <c r="P345" s="260"/>
      <c r="Q345" s="260"/>
      <c r="R345" s="260"/>
      <c r="S345" s="260"/>
      <c r="T345" s="26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2" t="s">
        <v>189</v>
      </c>
      <c r="AU345" s="262" t="s">
        <v>83</v>
      </c>
      <c r="AV345" s="13" t="s">
        <v>83</v>
      </c>
      <c r="AW345" s="13" t="s">
        <v>30</v>
      </c>
      <c r="AX345" s="13" t="s">
        <v>81</v>
      </c>
      <c r="AY345" s="262" t="s">
        <v>154</v>
      </c>
    </row>
    <row r="346" s="2" customFormat="1" ht="33" customHeight="1">
      <c r="A346" s="38"/>
      <c r="B346" s="39"/>
      <c r="C346" s="237" t="s">
        <v>946</v>
      </c>
      <c r="D346" s="237" t="s">
        <v>156</v>
      </c>
      <c r="E346" s="238" t="s">
        <v>632</v>
      </c>
      <c r="F346" s="239" t="s">
        <v>633</v>
      </c>
      <c r="G346" s="240" t="s">
        <v>248</v>
      </c>
      <c r="H346" s="241">
        <v>134.74500000000001</v>
      </c>
      <c r="I346" s="242"/>
      <c r="J346" s="243">
        <f>ROUND(I346*H346,2)</f>
        <v>0</v>
      </c>
      <c r="K346" s="244"/>
      <c r="L346" s="44"/>
      <c r="M346" s="245" t="s">
        <v>1</v>
      </c>
      <c r="N346" s="246" t="s">
        <v>38</v>
      </c>
      <c r="O346" s="91"/>
      <c r="P346" s="247">
        <f>O346*H346</f>
        <v>0</v>
      </c>
      <c r="Q346" s="247">
        <v>0</v>
      </c>
      <c r="R346" s="247">
        <f>Q346*H346</f>
        <v>0</v>
      </c>
      <c r="S346" s="247">
        <v>0</v>
      </c>
      <c r="T346" s="24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9" t="s">
        <v>160</v>
      </c>
      <c r="AT346" s="249" t="s">
        <v>156</v>
      </c>
      <c r="AU346" s="249" t="s">
        <v>83</v>
      </c>
      <c r="AY346" s="17" t="s">
        <v>154</v>
      </c>
      <c r="BE346" s="250">
        <f>IF(N346="základní",J346,0)</f>
        <v>0</v>
      </c>
      <c r="BF346" s="250">
        <f>IF(N346="snížená",J346,0)</f>
        <v>0</v>
      </c>
      <c r="BG346" s="250">
        <f>IF(N346="zákl. přenesená",J346,0)</f>
        <v>0</v>
      </c>
      <c r="BH346" s="250">
        <f>IF(N346="sníž. přenesená",J346,0)</f>
        <v>0</v>
      </c>
      <c r="BI346" s="250">
        <f>IF(N346="nulová",J346,0)</f>
        <v>0</v>
      </c>
      <c r="BJ346" s="17" t="s">
        <v>81</v>
      </c>
      <c r="BK346" s="250">
        <f>ROUND(I346*H346,2)</f>
        <v>0</v>
      </c>
      <c r="BL346" s="17" t="s">
        <v>160</v>
      </c>
      <c r="BM346" s="249" t="s">
        <v>947</v>
      </c>
    </row>
    <row r="347" s="13" customFormat="1">
      <c r="A347" s="13"/>
      <c r="B347" s="251"/>
      <c r="C347" s="252"/>
      <c r="D347" s="253" t="s">
        <v>189</v>
      </c>
      <c r="E347" s="254" t="s">
        <v>103</v>
      </c>
      <c r="F347" s="255" t="s">
        <v>948</v>
      </c>
      <c r="G347" s="252"/>
      <c r="H347" s="256">
        <v>134.74500000000001</v>
      </c>
      <c r="I347" s="257"/>
      <c r="J347" s="252"/>
      <c r="K347" s="252"/>
      <c r="L347" s="258"/>
      <c r="M347" s="259"/>
      <c r="N347" s="260"/>
      <c r="O347" s="260"/>
      <c r="P347" s="260"/>
      <c r="Q347" s="260"/>
      <c r="R347" s="260"/>
      <c r="S347" s="260"/>
      <c r="T347" s="26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2" t="s">
        <v>189</v>
      </c>
      <c r="AU347" s="262" t="s">
        <v>83</v>
      </c>
      <c r="AV347" s="13" t="s">
        <v>83</v>
      </c>
      <c r="AW347" s="13" t="s">
        <v>30</v>
      </c>
      <c r="AX347" s="13" t="s">
        <v>81</v>
      </c>
      <c r="AY347" s="262" t="s">
        <v>154</v>
      </c>
    </row>
    <row r="348" s="2" customFormat="1" ht="33" customHeight="1">
      <c r="A348" s="38"/>
      <c r="B348" s="39"/>
      <c r="C348" s="237" t="s">
        <v>949</v>
      </c>
      <c r="D348" s="237" t="s">
        <v>156</v>
      </c>
      <c r="E348" s="238" t="s">
        <v>638</v>
      </c>
      <c r="F348" s="239" t="s">
        <v>639</v>
      </c>
      <c r="G348" s="240" t="s">
        <v>248</v>
      </c>
      <c r="H348" s="241">
        <v>65.280000000000001</v>
      </c>
      <c r="I348" s="242"/>
      <c r="J348" s="243">
        <f>ROUND(I348*H348,2)</f>
        <v>0</v>
      </c>
      <c r="K348" s="244"/>
      <c r="L348" s="44"/>
      <c r="M348" s="245" t="s">
        <v>1</v>
      </c>
      <c r="N348" s="246" t="s">
        <v>38</v>
      </c>
      <c r="O348" s="91"/>
      <c r="P348" s="247">
        <f>O348*H348</f>
        <v>0</v>
      </c>
      <c r="Q348" s="247">
        <v>0</v>
      </c>
      <c r="R348" s="247">
        <f>Q348*H348</f>
        <v>0</v>
      </c>
      <c r="S348" s="247">
        <v>0</v>
      </c>
      <c r="T348" s="24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9" t="s">
        <v>160</v>
      </c>
      <c r="AT348" s="249" t="s">
        <v>156</v>
      </c>
      <c r="AU348" s="249" t="s">
        <v>83</v>
      </c>
      <c r="AY348" s="17" t="s">
        <v>154</v>
      </c>
      <c r="BE348" s="250">
        <f>IF(N348="základní",J348,0)</f>
        <v>0</v>
      </c>
      <c r="BF348" s="250">
        <f>IF(N348="snížená",J348,0)</f>
        <v>0</v>
      </c>
      <c r="BG348" s="250">
        <f>IF(N348="zákl. přenesená",J348,0)</f>
        <v>0</v>
      </c>
      <c r="BH348" s="250">
        <f>IF(N348="sníž. přenesená",J348,0)</f>
        <v>0</v>
      </c>
      <c r="BI348" s="250">
        <f>IF(N348="nulová",J348,0)</f>
        <v>0</v>
      </c>
      <c r="BJ348" s="17" t="s">
        <v>81</v>
      </c>
      <c r="BK348" s="250">
        <f>ROUND(I348*H348,2)</f>
        <v>0</v>
      </c>
      <c r="BL348" s="17" t="s">
        <v>160</v>
      </c>
      <c r="BM348" s="249" t="s">
        <v>950</v>
      </c>
    </row>
    <row r="349" s="13" customFormat="1">
      <c r="A349" s="13"/>
      <c r="B349" s="251"/>
      <c r="C349" s="252"/>
      <c r="D349" s="253" t="s">
        <v>189</v>
      </c>
      <c r="E349" s="254" t="s">
        <v>90</v>
      </c>
      <c r="F349" s="255" t="s">
        <v>647</v>
      </c>
      <c r="G349" s="252"/>
      <c r="H349" s="256">
        <v>65.280000000000001</v>
      </c>
      <c r="I349" s="257"/>
      <c r="J349" s="252"/>
      <c r="K349" s="252"/>
      <c r="L349" s="258"/>
      <c r="M349" s="259"/>
      <c r="N349" s="260"/>
      <c r="O349" s="260"/>
      <c r="P349" s="260"/>
      <c r="Q349" s="260"/>
      <c r="R349" s="260"/>
      <c r="S349" s="260"/>
      <c r="T349" s="26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2" t="s">
        <v>189</v>
      </c>
      <c r="AU349" s="262" t="s">
        <v>83</v>
      </c>
      <c r="AV349" s="13" t="s">
        <v>83</v>
      </c>
      <c r="AW349" s="13" t="s">
        <v>30</v>
      </c>
      <c r="AX349" s="13" t="s">
        <v>81</v>
      </c>
      <c r="AY349" s="262" t="s">
        <v>154</v>
      </c>
    </row>
    <row r="350" s="12" customFormat="1" ht="22.8" customHeight="1">
      <c r="A350" s="12"/>
      <c r="B350" s="221"/>
      <c r="C350" s="222"/>
      <c r="D350" s="223" t="s">
        <v>72</v>
      </c>
      <c r="E350" s="235" t="s">
        <v>641</v>
      </c>
      <c r="F350" s="235" t="s">
        <v>642</v>
      </c>
      <c r="G350" s="222"/>
      <c r="H350" s="222"/>
      <c r="I350" s="225"/>
      <c r="J350" s="236">
        <f>BK350</f>
        <v>0</v>
      </c>
      <c r="K350" s="222"/>
      <c r="L350" s="227"/>
      <c r="M350" s="228"/>
      <c r="N350" s="229"/>
      <c r="O350" s="229"/>
      <c r="P350" s="230">
        <f>P351</f>
        <v>0</v>
      </c>
      <c r="Q350" s="229"/>
      <c r="R350" s="230">
        <f>R351</f>
        <v>0</v>
      </c>
      <c r="S350" s="229"/>
      <c r="T350" s="231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32" t="s">
        <v>81</v>
      </c>
      <c r="AT350" s="233" t="s">
        <v>72</v>
      </c>
      <c r="AU350" s="233" t="s">
        <v>81</v>
      </c>
      <c r="AY350" s="232" t="s">
        <v>154</v>
      </c>
      <c r="BK350" s="234">
        <f>BK351</f>
        <v>0</v>
      </c>
    </row>
    <row r="351" s="2" customFormat="1" ht="21.75" customHeight="1">
      <c r="A351" s="38"/>
      <c r="B351" s="39"/>
      <c r="C351" s="237" t="s">
        <v>951</v>
      </c>
      <c r="D351" s="237" t="s">
        <v>156</v>
      </c>
      <c r="E351" s="238" t="s">
        <v>644</v>
      </c>
      <c r="F351" s="239" t="s">
        <v>645</v>
      </c>
      <c r="G351" s="240" t="s">
        <v>248</v>
      </c>
      <c r="H351" s="241">
        <v>206.375</v>
      </c>
      <c r="I351" s="242"/>
      <c r="J351" s="243">
        <f>ROUND(I351*H351,2)</f>
        <v>0</v>
      </c>
      <c r="K351" s="244"/>
      <c r="L351" s="44"/>
      <c r="M351" s="295" t="s">
        <v>1</v>
      </c>
      <c r="N351" s="296" t="s">
        <v>38</v>
      </c>
      <c r="O351" s="297"/>
      <c r="P351" s="298">
        <f>O351*H351</f>
        <v>0</v>
      </c>
      <c r="Q351" s="298">
        <v>0</v>
      </c>
      <c r="R351" s="298">
        <f>Q351*H351</f>
        <v>0</v>
      </c>
      <c r="S351" s="298">
        <v>0</v>
      </c>
      <c r="T351" s="29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9" t="s">
        <v>160</v>
      </c>
      <c r="AT351" s="249" t="s">
        <v>156</v>
      </c>
      <c r="AU351" s="249" t="s">
        <v>83</v>
      </c>
      <c r="AY351" s="17" t="s">
        <v>154</v>
      </c>
      <c r="BE351" s="250">
        <f>IF(N351="základní",J351,0)</f>
        <v>0</v>
      </c>
      <c r="BF351" s="250">
        <f>IF(N351="snížená",J351,0)</f>
        <v>0</v>
      </c>
      <c r="BG351" s="250">
        <f>IF(N351="zákl. přenesená",J351,0)</f>
        <v>0</v>
      </c>
      <c r="BH351" s="250">
        <f>IF(N351="sníž. přenesená",J351,0)</f>
        <v>0</v>
      </c>
      <c r="BI351" s="250">
        <f>IF(N351="nulová",J351,0)</f>
        <v>0</v>
      </c>
      <c r="BJ351" s="17" t="s">
        <v>81</v>
      </c>
      <c r="BK351" s="250">
        <f>ROUND(I351*H351,2)</f>
        <v>0</v>
      </c>
      <c r="BL351" s="17" t="s">
        <v>160</v>
      </c>
      <c r="BM351" s="249" t="s">
        <v>952</v>
      </c>
    </row>
    <row r="352" s="2" customFormat="1" ht="6.96" customHeight="1">
      <c r="A352" s="38"/>
      <c r="B352" s="66"/>
      <c r="C352" s="67"/>
      <c r="D352" s="67"/>
      <c r="E352" s="67"/>
      <c r="F352" s="67"/>
      <c r="G352" s="67"/>
      <c r="H352" s="67"/>
      <c r="I352" s="184"/>
      <c r="J352" s="67"/>
      <c r="K352" s="67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AunBn+CN7uwqPA/fw32dAw5tVOeAu3jTaaa9QOmXvmHLmAkmqDdH04luNpw5U/IZeBsOinY9NwJ9KA/fqp33Cw==" hashValue="keY5QztTRj8bspKZTJux5ZiyVfFdjb6z1x7VPkk7MGlXnni3YNc63rZJQZeUT5egoF9DsxctevUz/J9Vz50K7g==" algorithmName="SHA-512" password="CFC9"/>
  <autoFilter ref="C130:K351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hidden="1" s="1" customFormat="1" ht="24.96" customHeight="1">
      <c r="B4" s="20"/>
      <c r="D4" s="141" t="s">
        <v>96</v>
      </c>
      <c r="I4" s="136"/>
      <c r="L4" s="20"/>
      <c r="M4" s="142" t="s">
        <v>10</v>
      </c>
      <c r="AT4" s="17" t="s">
        <v>4</v>
      </c>
    </row>
    <row r="5" hidden="1" s="1" customFormat="1" ht="6.96" customHeight="1">
      <c r="B5" s="20"/>
      <c r="I5" s="136"/>
      <c r="L5" s="20"/>
    </row>
    <row r="6" hidden="1" s="1" customFormat="1" ht="12" customHeight="1">
      <c r="B6" s="20"/>
      <c r="D6" s="143" t="s">
        <v>16</v>
      </c>
      <c r="I6" s="136"/>
      <c r="L6" s="20"/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Policie ČR</v>
      </c>
      <c r="F7" s="143"/>
      <c r="G7" s="143"/>
      <c r="H7" s="143"/>
      <c r="I7" s="136"/>
      <c r="L7" s="20"/>
    </row>
    <row r="8" hidden="1" s="2" customFormat="1" ht="12" customHeight="1">
      <c r="A8" s="38"/>
      <c r="B8" s="44"/>
      <c r="C8" s="38"/>
      <c r="D8" s="143" t="s">
        <v>109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6" t="s">
        <v>953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ROUND((SUM(BE122:BE142)),  2)</f>
        <v>0</v>
      </c>
      <c r="G33" s="38"/>
      <c r="H33" s="38"/>
      <c r="I33" s="163">
        <v>0.20999999999999999</v>
      </c>
      <c r="J33" s="162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ROUND((SUM(BF122:BF142)),  2)</f>
        <v>0</v>
      </c>
      <c r="G34" s="38"/>
      <c r="H34" s="38"/>
      <c r="I34" s="163">
        <v>0.14999999999999999</v>
      </c>
      <c r="J34" s="162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ROUND((SUM(BG122:BG142)),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ROUND((SUM(BH122:BH142)),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ROUND((SUM(BI122:BI142)),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Policie ČR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124</v>
      </c>
      <c r="D94" s="190"/>
      <c r="E94" s="190"/>
      <c r="F94" s="190"/>
      <c r="G94" s="190"/>
      <c r="H94" s="190"/>
      <c r="I94" s="191"/>
      <c r="J94" s="192" t="s">
        <v>125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126</v>
      </c>
      <c r="D96" s="40"/>
      <c r="E96" s="40"/>
      <c r="F96" s="40"/>
      <c r="G96" s="40"/>
      <c r="H96" s="40"/>
      <c r="I96" s="145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94"/>
      <c r="C97" s="195"/>
      <c r="D97" s="196" t="s">
        <v>953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954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955</v>
      </c>
      <c r="E99" s="204"/>
      <c r="F99" s="204"/>
      <c r="G99" s="204"/>
      <c r="H99" s="204"/>
      <c r="I99" s="205"/>
      <c r="J99" s="206">
        <f>J128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956</v>
      </c>
      <c r="E100" s="204"/>
      <c r="F100" s="204"/>
      <c r="G100" s="204"/>
      <c r="H100" s="204"/>
      <c r="I100" s="205"/>
      <c r="J100" s="206">
        <f>J131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957</v>
      </c>
      <c r="E101" s="204"/>
      <c r="F101" s="204"/>
      <c r="G101" s="204"/>
      <c r="H101" s="204"/>
      <c r="I101" s="205"/>
      <c r="J101" s="206">
        <f>J134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958</v>
      </c>
      <c r="E102" s="204"/>
      <c r="F102" s="204"/>
      <c r="G102" s="204"/>
      <c r="H102" s="204"/>
      <c r="I102" s="205"/>
      <c r="J102" s="206">
        <f>J137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4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7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139</v>
      </c>
      <c r="D109" s="40"/>
      <c r="E109" s="40"/>
      <c r="F109" s="40"/>
      <c r="G109" s="40"/>
      <c r="H109" s="40"/>
      <c r="I109" s="14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88" t="str">
        <f>E7</f>
        <v>Revitalizace veřejného prostranství při křížení ulice Zbožská a Boleslavské třídy Nymburk - investice Policie ČR</v>
      </c>
      <c r="F112" s="32"/>
      <c r="G112" s="32"/>
      <c r="H112" s="32"/>
      <c r="I112" s="14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145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8" t="s">
        <v>22</v>
      </c>
      <c r="J116" s="79" t="str">
        <f>IF(J12="","",J12)</f>
        <v>16. 3. 2021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8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8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8"/>
      <c r="B121" s="209"/>
      <c r="C121" s="210" t="s">
        <v>140</v>
      </c>
      <c r="D121" s="211" t="s">
        <v>58</v>
      </c>
      <c r="E121" s="211" t="s">
        <v>54</v>
      </c>
      <c r="F121" s="211" t="s">
        <v>55</v>
      </c>
      <c r="G121" s="211" t="s">
        <v>141</v>
      </c>
      <c r="H121" s="211" t="s">
        <v>142</v>
      </c>
      <c r="I121" s="212" t="s">
        <v>143</v>
      </c>
      <c r="J121" s="213" t="s">
        <v>125</v>
      </c>
      <c r="K121" s="214" t="s">
        <v>144</v>
      </c>
      <c r="L121" s="215"/>
      <c r="M121" s="100" t="s">
        <v>1</v>
      </c>
      <c r="N121" s="101" t="s">
        <v>37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145"/>
      <c r="J122" s="216">
        <f>BK122</f>
        <v>0</v>
      </c>
      <c r="K122" s="40"/>
      <c r="L122" s="44"/>
      <c r="M122" s="103"/>
      <c r="N122" s="217"/>
      <c r="O122" s="104"/>
      <c r="P122" s="218">
        <f>P123</f>
        <v>0</v>
      </c>
      <c r="Q122" s="104"/>
      <c r="R122" s="218">
        <f>R123</f>
        <v>0</v>
      </c>
      <c r="S122" s="104"/>
      <c r="T122" s="21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127</v>
      </c>
      <c r="BK122" s="220">
        <f>BK123</f>
        <v>0</v>
      </c>
    </row>
    <row r="123" s="12" customFormat="1" ht="25.92" customHeight="1">
      <c r="A123" s="12"/>
      <c r="B123" s="221"/>
      <c r="C123" s="222"/>
      <c r="D123" s="223" t="s">
        <v>72</v>
      </c>
      <c r="E123" s="224" t="s">
        <v>87</v>
      </c>
      <c r="F123" s="224" t="s">
        <v>88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P124+P128+P131+P134+P137</f>
        <v>0</v>
      </c>
      <c r="Q123" s="229"/>
      <c r="R123" s="230">
        <f>R124+R128+R131+R134+R137</f>
        <v>0</v>
      </c>
      <c r="S123" s="229"/>
      <c r="T123" s="231">
        <f>T124+T128+T131+T134+T137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173</v>
      </c>
      <c r="AT123" s="233" t="s">
        <v>72</v>
      </c>
      <c r="AU123" s="233" t="s">
        <v>73</v>
      </c>
      <c r="AY123" s="232" t="s">
        <v>154</v>
      </c>
      <c r="BK123" s="234">
        <f>BK124+BK128+BK131+BK134+BK137</f>
        <v>0</v>
      </c>
    </row>
    <row r="124" s="12" customFormat="1" ht="22.8" customHeight="1">
      <c r="A124" s="12"/>
      <c r="B124" s="221"/>
      <c r="C124" s="222"/>
      <c r="D124" s="223" t="s">
        <v>72</v>
      </c>
      <c r="E124" s="235" t="s">
        <v>959</v>
      </c>
      <c r="F124" s="235" t="s">
        <v>960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SUM(P125:P127)</f>
        <v>0</v>
      </c>
      <c r="Q124" s="229"/>
      <c r="R124" s="230">
        <f>SUM(R125:R127)</f>
        <v>0</v>
      </c>
      <c r="S124" s="229"/>
      <c r="T124" s="23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173</v>
      </c>
      <c r="AT124" s="233" t="s">
        <v>72</v>
      </c>
      <c r="AU124" s="233" t="s">
        <v>81</v>
      </c>
      <c r="AY124" s="232" t="s">
        <v>154</v>
      </c>
      <c r="BK124" s="234">
        <f>SUM(BK125:BK127)</f>
        <v>0</v>
      </c>
    </row>
    <row r="125" s="2" customFormat="1" ht="16.5" customHeight="1">
      <c r="A125" s="38"/>
      <c r="B125" s="39"/>
      <c r="C125" s="237" t="s">
        <v>81</v>
      </c>
      <c r="D125" s="237" t="s">
        <v>156</v>
      </c>
      <c r="E125" s="238" t="s">
        <v>961</v>
      </c>
      <c r="F125" s="239" t="s">
        <v>962</v>
      </c>
      <c r="G125" s="240" t="s">
        <v>921</v>
      </c>
      <c r="H125" s="241">
        <v>1</v>
      </c>
      <c r="I125" s="242"/>
      <c r="J125" s="243">
        <f>ROUND(I125*H125,2)</f>
        <v>0</v>
      </c>
      <c r="K125" s="244"/>
      <c r="L125" s="44"/>
      <c r="M125" s="245" t="s">
        <v>1</v>
      </c>
      <c r="N125" s="246" t="s">
        <v>38</v>
      </c>
      <c r="O125" s="91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9" t="s">
        <v>963</v>
      </c>
      <c r="AT125" s="249" t="s">
        <v>156</v>
      </c>
      <c r="AU125" s="249" t="s">
        <v>83</v>
      </c>
      <c r="AY125" s="17" t="s">
        <v>154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7" t="s">
        <v>81</v>
      </c>
      <c r="BK125" s="250">
        <f>ROUND(I125*H125,2)</f>
        <v>0</v>
      </c>
      <c r="BL125" s="17" t="s">
        <v>963</v>
      </c>
      <c r="BM125" s="249" t="s">
        <v>964</v>
      </c>
    </row>
    <row r="126" s="2" customFormat="1" ht="16.5" customHeight="1">
      <c r="A126" s="38"/>
      <c r="B126" s="39"/>
      <c r="C126" s="237" t="s">
        <v>83</v>
      </c>
      <c r="D126" s="237" t="s">
        <v>156</v>
      </c>
      <c r="E126" s="238" t="s">
        <v>965</v>
      </c>
      <c r="F126" s="239" t="s">
        <v>966</v>
      </c>
      <c r="G126" s="240" t="s">
        <v>921</v>
      </c>
      <c r="H126" s="241">
        <v>1</v>
      </c>
      <c r="I126" s="242"/>
      <c r="J126" s="243">
        <f>ROUND(I126*H126,2)</f>
        <v>0</v>
      </c>
      <c r="K126" s="244"/>
      <c r="L126" s="44"/>
      <c r="M126" s="245" t="s">
        <v>1</v>
      </c>
      <c r="N126" s="246" t="s">
        <v>38</v>
      </c>
      <c r="O126" s="91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9" t="s">
        <v>963</v>
      </c>
      <c r="AT126" s="249" t="s">
        <v>156</v>
      </c>
      <c r="AU126" s="249" t="s">
        <v>83</v>
      </c>
      <c r="AY126" s="17" t="s">
        <v>154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7" t="s">
        <v>81</v>
      </c>
      <c r="BK126" s="250">
        <f>ROUND(I126*H126,2)</f>
        <v>0</v>
      </c>
      <c r="BL126" s="17" t="s">
        <v>963</v>
      </c>
      <c r="BM126" s="249" t="s">
        <v>967</v>
      </c>
    </row>
    <row r="127" s="2" customFormat="1" ht="16.5" customHeight="1">
      <c r="A127" s="38"/>
      <c r="B127" s="39"/>
      <c r="C127" s="237" t="s">
        <v>165</v>
      </c>
      <c r="D127" s="237" t="s">
        <v>156</v>
      </c>
      <c r="E127" s="238" t="s">
        <v>968</v>
      </c>
      <c r="F127" s="239" t="s">
        <v>969</v>
      </c>
      <c r="G127" s="240" t="s">
        <v>921</v>
      </c>
      <c r="H127" s="241">
        <v>1</v>
      </c>
      <c r="I127" s="242"/>
      <c r="J127" s="243">
        <f>ROUND(I127*H127,2)</f>
        <v>0</v>
      </c>
      <c r="K127" s="244"/>
      <c r="L127" s="44"/>
      <c r="M127" s="245" t="s">
        <v>1</v>
      </c>
      <c r="N127" s="246" t="s">
        <v>38</v>
      </c>
      <c r="O127" s="91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9" t="s">
        <v>963</v>
      </c>
      <c r="AT127" s="249" t="s">
        <v>156</v>
      </c>
      <c r="AU127" s="249" t="s">
        <v>83</v>
      </c>
      <c r="AY127" s="17" t="s">
        <v>154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7" t="s">
        <v>81</v>
      </c>
      <c r="BK127" s="250">
        <f>ROUND(I127*H127,2)</f>
        <v>0</v>
      </c>
      <c r="BL127" s="17" t="s">
        <v>963</v>
      </c>
      <c r="BM127" s="249" t="s">
        <v>970</v>
      </c>
    </row>
    <row r="128" s="12" customFormat="1" ht="22.8" customHeight="1">
      <c r="A128" s="12"/>
      <c r="B128" s="221"/>
      <c r="C128" s="222"/>
      <c r="D128" s="223" t="s">
        <v>72</v>
      </c>
      <c r="E128" s="235" t="s">
        <v>971</v>
      </c>
      <c r="F128" s="235" t="s">
        <v>972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SUM(P129:P130)</f>
        <v>0</v>
      </c>
      <c r="Q128" s="229"/>
      <c r="R128" s="230">
        <f>SUM(R129:R130)</f>
        <v>0</v>
      </c>
      <c r="S128" s="229"/>
      <c r="T128" s="23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173</v>
      </c>
      <c r="AT128" s="233" t="s">
        <v>72</v>
      </c>
      <c r="AU128" s="233" t="s">
        <v>81</v>
      </c>
      <c r="AY128" s="232" t="s">
        <v>154</v>
      </c>
      <c r="BK128" s="234">
        <f>SUM(BK129:BK130)</f>
        <v>0</v>
      </c>
    </row>
    <row r="129" s="2" customFormat="1" ht="16.5" customHeight="1">
      <c r="A129" s="38"/>
      <c r="B129" s="39"/>
      <c r="C129" s="237" t="s">
        <v>160</v>
      </c>
      <c r="D129" s="237" t="s">
        <v>156</v>
      </c>
      <c r="E129" s="238" t="s">
        <v>973</v>
      </c>
      <c r="F129" s="239" t="s">
        <v>972</v>
      </c>
      <c r="G129" s="240" t="s">
        <v>921</v>
      </c>
      <c r="H129" s="241">
        <v>1</v>
      </c>
      <c r="I129" s="242"/>
      <c r="J129" s="243">
        <f>ROUND(I129*H129,2)</f>
        <v>0</v>
      </c>
      <c r="K129" s="244"/>
      <c r="L129" s="44"/>
      <c r="M129" s="245" t="s">
        <v>1</v>
      </c>
      <c r="N129" s="246" t="s">
        <v>38</v>
      </c>
      <c r="O129" s="91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9" t="s">
        <v>963</v>
      </c>
      <c r="AT129" s="249" t="s">
        <v>156</v>
      </c>
      <c r="AU129" s="249" t="s">
        <v>83</v>
      </c>
      <c r="AY129" s="17" t="s">
        <v>154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7" t="s">
        <v>81</v>
      </c>
      <c r="BK129" s="250">
        <f>ROUND(I129*H129,2)</f>
        <v>0</v>
      </c>
      <c r="BL129" s="17" t="s">
        <v>963</v>
      </c>
      <c r="BM129" s="249" t="s">
        <v>974</v>
      </c>
    </row>
    <row r="130" s="2" customFormat="1" ht="21.75" customHeight="1">
      <c r="A130" s="38"/>
      <c r="B130" s="39"/>
      <c r="C130" s="237" t="s">
        <v>173</v>
      </c>
      <c r="D130" s="237" t="s">
        <v>156</v>
      </c>
      <c r="E130" s="238" t="s">
        <v>975</v>
      </c>
      <c r="F130" s="239" t="s">
        <v>976</v>
      </c>
      <c r="G130" s="240" t="s">
        <v>921</v>
      </c>
      <c r="H130" s="241">
        <v>1</v>
      </c>
      <c r="I130" s="242"/>
      <c r="J130" s="243">
        <f>ROUND(I130*H130,2)</f>
        <v>0</v>
      </c>
      <c r="K130" s="244"/>
      <c r="L130" s="44"/>
      <c r="M130" s="245" t="s">
        <v>1</v>
      </c>
      <c r="N130" s="246" t="s">
        <v>38</v>
      </c>
      <c r="O130" s="91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9" t="s">
        <v>963</v>
      </c>
      <c r="AT130" s="249" t="s">
        <v>156</v>
      </c>
      <c r="AU130" s="249" t="s">
        <v>83</v>
      </c>
      <c r="AY130" s="17" t="s">
        <v>154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7" t="s">
        <v>81</v>
      </c>
      <c r="BK130" s="250">
        <f>ROUND(I130*H130,2)</f>
        <v>0</v>
      </c>
      <c r="BL130" s="17" t="s">
        <v>963</v>
      </c>
      <c r="BM130" s="249" t="s">
        <v>977</v>
      </c>
    </row>
    <row r="131" s="12" customFormat="1" ht="22.8" customHeight="1">
      <c r="A131" s="12"/>
      <c r="B131" s="221"/>
      <c r="C131" s="222"/>
      <c r="D131" s="223" t="s">
        <v>72</v>
      </c>
      <c r="E131" s="235" t="s">
        <v>978</v>
      </c>
      <c r="F131" s="235" t="s">
        <v>979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SUM(P132:P133)</f>
        <v>0</v>
      </c>
      <c r="Q131" s="229"/>
      <c r="R131" s="230">
        <f>SUM(R132:R133)</f>
        <v>0</v>
      </c>
      <c r="S131" s="229"/>
      <c r="T131" s="23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173</v>
      </c>
      <c r="AT131" s="233" t="s">
        <v>72</v>
      </c>
      <c r="AU131" s="233" t="s">
        <v>81</v>
      </c>
      <c r="AY131" s="232" t="s">
        <v>154</v>
      </c>
      <c r="BK131" s="234">
        <f>SUM(BK132:BK133)</f>
        <v>0</v>
      </c>
    </row>
    <row r="132" s="2" customFormat="1" ht="33" customHeight="1">
      <c r="A132" s="38"/>
      <c r="B132" s="39"/>
      <c r="C132" s="237" t="s">
        <v>177</v>
      </c>
      <c r="D132" s="237" t="s">
        <v>156</v>
      </c>
      <c r="E132" s="238" t="s">
        <v>980</v>
      </c>
      <c r="F132" s="239" t="s">
        <v>981</v>
      </c>
      <c r="G132" s="240" t="s">
        <v>921</v>
      </c>
      <c r="H132" s="241">
        <v>1</v>
      </c>
      <c r="I132" s="242"/>
      <c r="J132" s="243">
        <f>ROUND(I132*H132,2)</f>
        <v>0</v>
      </c>
      <c r="K132" s="244"/>
      <c r="L132" s="44"/>
      <c r="M132" s="245" t="s">
        <v>1</v>
      </c>
      <c r="N132" s="246" t="s">
        <v>38</v>
      </c>
      <c r="O132" s="91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9" t="s">
        <v>963</v>
      </c>
      <c r="AT132" s="249" t="s">
        <v>156</v>
      </c>
      <c r="AU132" s="249" t="s">
        <v>83</v>
      </c>
      <c r="AY132" s="17" t="s">
        <v>154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7" t="s">
        <v>81</v>
      </c>
      <c r="BK132" s="250">
        <f>ROUND(I132*H132,2)</f>
        <v>0</v>
      </c>
      <c r="BL132" s="17" t="s">
        <v>963</v>
      </c>
      <c r="BM132" s="249" t="s">
        <v>982</v>
      </c>
    </row>
    <row r="133" s="2" customFormat="1" ht="16.5" customHeight="1">
      <c r="A133" s="38"/>
      <c r="B133" s="39"/>
      <c r="C133" s="237" t="s">
        <v>181</v>
      </c>
      <c r="D133" s="237" t="s">
        <v>156</v>
      </c>
      <c r="E133" s="238" t="s">
        <v>983</v>
      </c>
      <c r="F133" s="239" t="s">
        <v>984</v>
      </c>
      <c r="G133" s="240" t="s">
        <v>921</v>
      </c>
      <c r="H133" s="241">
        <v>1</v>
      </c>
      <c r="I133" s="242"/>
      <c r="J133" s="243">
        <f>ROUND(I133*H133,2)</f>
        <v>0</v>
      </c>
      <c r="K133" s="244"/>
      <c r="L133" s="44"/>
      <c r="M133" s="245" t="s">
        <v>1</v>
      </c>
      <c r="N133" s="246" t="s">
        <v>38</v>
      </c>
      <c r="O133" s="91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9" t="s">
        <v>963</v>
      </c>
      <c r="AT133" s="249" t="s">
        <v>156</v>
      </c>
      <c r="AU133" s="249" t="s">
        <v>83</v>
      </c>
      <c r="AY133" s="17" t="s">
        <v>154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7" t="s">
        <v>81</v>
      </c>
      <c r="BK133" s="250">
        <f>ROUND(I133*H133,2)</f>
        <v>0</v>
      </c>
      <c r="BL133" s="17" t="s">
        <v>963</v>
      </c>
      <c r="BM133" s="249" t="s">
        <v>985</v>
      </c>
    </row>
    <row r="134" s="12" customFormat="1" ht="22.8" customHeight="1">
      <c r="A134" s="12"/>
      <c r="B134" s="221"/>
      <c r="C134" s="222"/>
      <c r="D134" s="223" t="s">
        <v>72</v>
      </c>
      <c r="E134" s="235" t="s">
        <v>986</v>
      </c>
      <c r="F134" s="235" t="s">
        <v>987</v>
      </c>
      <c r="G134" s="222"/>
      <c r="H134" s="222"/>
      <c r="I134" s="225"/>
      <c r="J134" s="236">
        <f>BK134</f>
        <v>0</v>
      </c>
      <c r="K134" s="222"/>
      <c r="L134" s="227"/>
      <c r="M134" s="228"/>
      <c r="N134" s="229"/>
      <c r="O134" s="229"/>
      <c r="P134" s="230">
        <f>SUM(P135:P136)</f>
        <v>0</v>
      </c>
      <c r="Q134" s="229"/>
      <c r="R134" s="230">
        <f>SUM(R135:R136)</f>
        <v>0</v>
      </c>
      <c r="S134" s="229"/>
      <c r="T134" s="23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2" t="s">
        <v>173</v>
      </c>
      <c r="AT134" s="233" t="s">
        <v>72</v>
      </c>
      <c r="AU134" s="233" t="s">
        <v>81</v>
      </c>
      <c r="AY134" s="232" t="s">
        <v>154</v>
      </c>
      <c r="BK134" s="234">
        <f>SUM(BK135:BK136)</f>
        <v>0</v>
      </c>
    </row>
    <row r="135" s="2" customFormat="1" ht="16.5" customHeight="1">
      <c r="A135" s="38"/>
      <c r="B135" s="39"/>
      <c r="C135" s="237" t="s">
        <v>185</v>
      </c>
      <c r="D135" s="237" t="s">
        <v>156</v>
      </c>
      <c r="E135" s="238" t="s">
        <v>988</v>
      </c>
      <c r="F135" s="239" t="s">
        <v>989</v>
      </c>
      <c r="G135" s="240" t="s">
        <v>921</v>
      </c>
      <c r="H135" s="241">
        <v>1</v>
      </c>
      <c r="I135" s="242"/>
      <c r="J135" s="243">
        <f>ROUND(I135*H135,2)</f>
        <v>0</v>
      </c>
      <c r="K135" s="244"/>
      <c r="L135" s="44"/>
      <c r="M135" s="245" t="s">
        <v>1</v>
      </c>
      <c r="N135" s="246" t="s">
        <v>38</v>
      </c>
      <c r="O135" s="91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9" t="s">
        <v>963</v>
      </c>
      <c r="AT135" s="249" t="s">
        <v>156</v>
      </c>
      <c r="AU135" s="249" t="s">
        <v>83</v>
      </c>
      <c r="AY135" s="17" t="s">
        <v>154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7" t="s">
        <v>81</v>
      </c>
      <c r="BK135" s="250">
        <f>ROUND(I135*H135,2)</f>
        <v>0</v>
      </c>
      <c r="BL135" s="17" t="s">
        <v>963</v>
      </c>
      <c r="BM135" s="249" t="s">
        <v>990</v>
      </c>
    </row>
    <row r="136" s="2" customFormat="1" ht="21.75" customHeight="1">
      <c r="A136" s="38"/>
      <c r="B136" s="39"/>
      <c r="C136" s="237" t="s">
        <v>191</v>
      </c>
      <c r="D136" s="237" t="s">
        <v>156</v>
      </c>
      <c r="E136" s="238" t="s">
        <v>991</v>
      </c>
      <c r="F136" s="239" t="s">
        <v>992</v>
      </c>
      <c r="G136" s="240" t="s">
        <v>993</v>
      </c>
      <c r="H136" s="241">
        <v>15</v>
      </c>
      <c r="I136" s="242"/>
      <c r="J136" s="243">
        <f>ROUND(I136*H136,2)</f>
        <v>0</v>
      </c>
      <c r="K136" s="244"/>
      <c r="L136" s="44"/>
      <c r="M136" s="245" t="s">
        <v>1</v>
      </c>
      <c r="N136" s="246" t="s">
        <v>38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963</v>
      </c>
      <c r="AT136" s="249" t="s">
        <v>156</v>
      </c>
      <c r="AU136" s="249" t="s">
        <v>83</v>
      </c>
      <c r="AY136" s="17" t="s">
        <v>154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7" t="s">
        <v>81</v>
      </c>
      <c r="BK136" s="250">
        <f>ROUND(I136*H136,2)</f>
        <v>0</v>
      </c>
      <c r="BL136" s="17" t="s">
        <v>963</v>
      </c>
      <c r="BM136" s="249" t="s">
        <v>994</v>
      </c>
    </row>
    <row r="137" s="12" customFormat="1" ht="22.8" customHeight="1">
      <c r="A137" s="12"/>
      <c r="B137" s="221"/>
      <c r="C137" s="222"/>
      <c r="D137" s="223" t="s">
        <v>72</v>
      </c>
      <c r="E137" s="235" t="s">
        <v>995</v>
      </c>
      <c r="F137" s="235" t="s">
        <v>996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SUM(P138:P142)</f>
        <v>0</v>
      </c>
      <c r="Q137" s="229"/>
      <c r="R137" s="230">
        <f>SUM(R138:R142)</f>
        <v>0</v>
      </c>
      <c r="S137" s="229"/>
      <c r="T137" s="231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2" t="s">
        <v>173</v>
      </c>
      <c r="AT137" s="233" t="s">
        <v>72</v>
      </c>
      <c r="AU137" s="233" t="s">
        <v>81</v>
      </c>
      <c r="AY137" s="232" t="s">
        <v>154</v>
      </c>
      <c r="BK137" s="234">
        <f>SUM(BK138:BK142)</f>
        <v>0</v>
      </c>
    </row>
    <row r="138" s="2" customFormat="1" ht="21.75" customHeight="1">
      <c r="A138" s="38"/>
      <c r="B138" s="39"/>
      <c r="C138" s="237" t="s">
        <v>197</v>
      </c>
      <c r="D138" s="237" t="s">
        <v>156</v>
      </c>
      <c r="E138" s="238" t="s">
        <v>997</v>
      </c>
      <c r="F138" s="239" t="s">
        <v>998</v>
      </c>
      <c r="G138" s="240" t="s">
        <v>921</v>
      </c>
      <c r="H138" s="241">
        <v>1</v>
      </c>
      <c r="I138" s="242"/>
      <c r="J138" s="243">
        <f>ROUND(I138*H138,2)</f>
        <v>0</v>
      </c>
      <c r="K138" s="244"/>
      <c r="L138" s="44"/>
      <c r="M138" s="245" t="s">
        <v>1</v>
      </c>
      <c r="N138" s="246" t="s">
        <v>38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963</v>
      </c>
      <c r="AT138" s="249" t="s">
        <v>156</v>
      </c>
      <c r="AU138" s="249" t="s">
        <v>83</v>
      </c>
      <c r="AY138" s="17" t="s">
        <v>154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7" t="s">
        <v>81</v>
      </c>
      <c r="BK138" s="250">
        <f>ROUND(I138*H138,2)</f>
        <v>0</v>
      </c>
      <c r="BL138" s="17" t="s">
        <v>963</v>
      </c>
      <c r="BM138" s="249" t="s">
        <v>999</v>
      </c>
    </row>
    <row r="139" s="2" customFormat="1" ht="33" customHeight="1">
      <c r="A139" s="38"/>
      <c r="B139" s="39"/>
      <c r="C139" s="237" t="s">
        <v>201</v>
      </c>
      <c r="D139" s="237" t="s">
        <v>156</v>
      </c>
      <c r="E139" s="238" t="s">
        <v>1000</v>
      </c>
      <c r="F139" s="239" t="s">
        <v>1001</v>
      </c>
      <c r="G139" s="240" t="s">
        <v>159</v>
      </c>
      <c r="H139" s="241">
        <v>1</v>
      </c>
      <c r="I139" s="242"/>
      <c r="J139" s="243">
        <f>ROUND(I139*H139,2)</f>
        <v>0</v>
      </c>
      <c r="K139" s="244"/>
      <c r="L139" s="44"/>
      <c r="M139" s="245" t="s">
        <v>1</v>
      </c>
      <c r="N139" s="246" t="s">
        <v>38</v>
      </c>
      <c r="O139" s="91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9" t="s">
        <v>963</v>
      </c>
      <c r="AT139" s="249" t="s">
        <v>156</v>
      </c>
      <c r="AU139" s="249" t="s">
        <v>83</v>
      </c>
      <c r="AY139" s="17" t="s">
        <v>154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7" t="s">
        <v>81</v>
      </c>
      <c r="BK139" s="250">
        <f>ROUND(I139*H139,2)</f>
        <v>0</v>
      </c>
      <c r="BL139" s="17" t="s">
        <v>963</v>
      </c>
      <c r="BM139" s="249" t="s">
        <v>1002</v>
      </c>
    </row>
    <row r="140" s="2" customFormat="1" ht="16.5" customHeight="1">
      <c r="A140" s="38"/>
      <c r="B140" s="39"/>
      <c r="C140" s="237" t="s">
        <v>206</v>
      </c>
      <c r="D140" s="237" t="s">
        <v>156</v>
      </c>
      <c r="E140" s="238" t="s">
        <v>1003</v>
      </c>
      <c r="F140" s="239" t="s">
        <v>1004</v>
      </c>
      <c r="G140" s="240" t="s">
        <v>921</v>
      </c>
      <c r="H140" s="241">
        <v>1</v>
      </c>
      <c r="I140" s="242"/>
      <c r="J140" s="243">
        <f>ROUND(I140*H140,2)</f>
        <v>0</v>
      </c>
      <c r="K140" s="244"/>
      <c r="L140" s="44"/>
      <c r="M140" s="245" t="s">
        <v>1</v>
      </c>
      <c r="N140" s="246" t="s">
        <v>38</v>
      </c>
      <c r="O140" s="91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9" t="s">
        <v>963</v>
      </c>
      <c r="AT140" s="249" t="s">
        <v>156</v>
      </c>
      <c r="AU140" s="249" t="s">
        <v>83</v>
      </c>
      <c r="AY140" s="17" t="s">
        <v>154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7" t="s">
        <v>81</v>
      </c>
      <c r="BK140" s="250">
        <f>ROUND(I140*H140,2)</f>
        <v>0</v>
      </c>
      <c r="BL140" s="17" t="s">
        <v>963</v>
      </c>
      <c r="BM140" s="249" t="s">
        <v>1005</v>
      </c>
    </row>
    <row r="141" s="2" customFormat="1" ht="16.5" customHeight="1">
      <c r="A141" s="38"/>
      <c r="B141" s="39"/>
      <c r="C141" s="237" t="s">
        <v>212</v>
      </c>
      <c r="D141" s="237" t="s">
        <v>156</v>
      </c>
      <c r="E141" s="238" t="s">
        <v>1006</v>
      </c>
      <c r="F141" s="239" t="s">
        <v>1007</v>
      </c>
      <c r="G141" s="240" t="s">
        <v>921</v>
      </c>
      <c r="H141" s="241">
        <v>1</v>
      </c>
      <c r="I141" s="242"/>
      <c r="J141" s="243">
        <f>ROUND(I141*H141,2)</f>
        <v>0</v>
      </c>
      <c r="K141" s="244"/>
      <c r="L141" s="44"/>
      <c r="M141" s="245" t="s">
        <v>1</v>
      </c>
      <c r="N141" s="246" t="s">
        <v>38</v>
      </c>
      <c r="O141" s="91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9" t="s">
        <v>963</v>
      </c>
      <c r="AT141" s="249" t="s">
        <v>156</v>
      </c>
      <c r="AU141" s="249" t="s">
        <v>83</v>
      </c>
      <c r="AY141" s="17" t="s">
        <v>154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7" t="s">
        <v>81</v>
      </c>
      <c r="BK141" s="250">
        <f>ROUND(I141*H141,2)</f>
        <v>0</v>
      </c>
      <c r="BL141" s="17" t="s">
        <v>963</v>
      </c>
      <c r="BM141" s="249" t="s">
        <v>1008</v>
      </c>
    </row>
    <row r="142" s="2" customFormat="1" ht="16.5" customHeight="1">
      <c r="A142" s="38"/>
      <c r="B142" s="39"/>
      <c r="C142" s="237" t="s">
        <v>217</v>
      </c>
      <c r="D142" s="237" t="s">
        <v>156</v>
      </c>
      <c r="E142" s="238" t="s">
        <v>1009</v>
      </c>
      <c r="F142" s="239" t="s">
        <v>1010</v>
      </c>
      <c r="G142" s="240" t="s">
        <v>921</v>
      </c>
      <c r="H142" s="241">
        <v>1</v>
      </c>
      <c r="I142" s="242"/>
      <c r="J142" s="243">
        <f>ROUND(I142*H142,2)</f>
        <v>0</v>
      </c>
      <c r="K142" s="244"/>
      <c r="L142" s="44"/>
      <c r="M142" s="295" t="s">
        <v>1</v>
      </c>
      <c r="N142" s="296" t="s">
        <v>38</v>
      </c>
      <c r="O142" s="297"/>
      <c r="P142" s="298">
        <f>O142*H142</f>
        <v>0</v>
      </c>
      <c r="Q142" s="298">
        <v>0</v>
      </c>
      <c r="R142" s="298">
        <f>Q142*H142</f>
        <v>0</v>
      </c>
      <c r="S142" s="298">
        <v>0</v>
      </c>
      <c r="T142" s="29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963</v>
      </c>
      <c r="AT142" s="249" t="s">
        <v>156</v>
      </c>
      <c r="AU142" s="249" t="s">
        <v>83</v>
      </c>
      <c r="AY142" s="17" t="s">
        <v>154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7" t="s">
        <v>81</v>
      </c>
      <c r="BK142" s="250">
        <f>ROUND(I142*H142,2)</f>
        <v>0</v>
      </c>
      <c r="BL142" s="17" t="s">
        <v>963</v>
      </c>
      <c r="BM142" s="249" t="s">
        <v>1011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184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xzl43vBCowmx4f4qHacLdTx7/EyWQHBcyJfZx2LrljwaSZYVyKBDb5kX4JfnC5+6SnEOwZxDr1o3Vbpu6dYdrA==" hashValue="v28xCoacmDS6o2SDjD05KTWVkBIr6qhX9VRvAnFwXmekXMFRf3hmso2qsmrVnPtB9yaLTnTD2ALaKPKaHFGEzw==" algorithmName="SHA-512" password="CFC9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1" t="s">
        <v>1012</v>
      </c>
      <c r="H4" s="20"/>
    </row>
    <row r="5" s="1" customFormat="1" ht="12" customHeight="1">
      <c r="B5" s="20"/>
      <c r="C5" s="300" t="s">
        <v>13</v>
      </c>
      <c r="D5" s="152" t="s">
        <v>14</v>
      </c>
      <c r="E5" s="1"/>
      <c r="F5" s="1"/>
      <c r="H5" s="20"/>
    </row>
    <row r="6" s="1" customFormat="1" ht="36.96" customHeight="1">
      <c r="B6" s="20"/>
      <c r="C6" s="301" t="s">
        <v>16</v>
      </c>
      <c r="D6" s="302" t="s">
        <v>17</v>
      </c>
      <c r="E6" s="1"/>
      <c r="F6" s="1"/>
      <c r="H6" s="20"/>
    </row>
    <row r="7" s="1" customFormat="1" ht="24.75" customHeight="1">
      <c r="B7" s="20"/>
      <c r="C7" s="143" t="s">
        <v>22</v>
      </c>
      <c r="D7" s="149" t="str">
        <f>'Rekapitulace stavby'!AN8</f>
        <v>16. 3. 2021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8"/>
      <c r="B9" s="303"/>
      <c r="C9" s="304" t="s">
        <v>54</v>
      </c>
      <c r="D9" s="305" t="s">
        <v>55</v>
      </c>
      <c r="E9" s="305" t="s">
        <v>141</v>
      </c>
      <c r="F9" s="306" t="s">
        <v>1013</v>
      </c>
      <c r="G9" s="208"/>
      <c r="H9" s="303"/>
    </row>
    <row r="10" s="2" customFormat="1" ht="26.4" customHeight="1">
      <c r="A10" s="38"/>
      <c r="B10" s="44"/>
      <c r="C10" s="307" t="s">
        <v>1014</v>
      </c>
      <c r="D10" s="307" t="s">
        <v>79</v>
      </c>
      <c r="E10" s="38"/>
      <c r="F10" s="38"/>
      <c r="G10" s="38"/>
      <c r="H10" s="44"/>
    </row>
    <row r="11" s="2" customFormat="1" ht="16.8" customHeight="1">
      <c r="A11" s="38"/>
      <c r="B11" s="44"/>
      <c r="C11" s="308" t="s">
        <v>90</v>
      </c>
      <c r="D11" s="309" t="s">
        <v>91</v>
      </c>
      <c r="E11" s="310" t="s">
        <v>1</v>
      </c>
      <c r="F11" s="311">
        <v>158.72</v>
      </c>
      <c r="G11" s="38"/>
      <c r="H11" s="44"/>
    </row>
    <row r="12" s="2" customFormat="1" ht="16.8" customHeight="1">
      <c r="A12" s="38"/>
      <c r="B12" s="44"/>
      <c r="C12" s="312" t="s">
        <v>90</v>
      </c>
      <c r="D12" s="312" t="s">
        <v>92</v>
      </c>
      <c r="E12" s="17" t="s">
        <v>1</v>
      </c>
      <c r="F12" s="313">
        <v>158.72</v>
      </c>
      <c r="G12" s="38"/>
      <c r="H12" s="44"/>
    </row>
    <row r="13" s="2" customFormat="1" ht="16.8" customHeight="1">
      <c r="A13" s="38"/>
      <c r="B13" s="44"/>
      <c r="C13" s="314" t="s">
        <v>1015</v>
      </c>
      <c r="D13" s="38"/>
      <c r="E13" s="38"/>
      <c r="F13" s="38"/>
      <c r="G13" s="38"/>
      <c r="H13" s="44"/>
    </row>
    <row r="14" s="2" customFormat="1">
      <c r="A14" s="38"/>
      <c r="B14" s="44"/>
      <c r="C14" s="312" t="s">
        <v>638</v>
      </c>
      <c r="D14" s="312" t="s">
        <v>639</v>
      </c>
      <c r="E14" s="17" t="s">
        <v>248</v>
      </c>
      <c r="F14" s="313">
        <v>181.81999999999999</v>
      </c>
      <c r="G14" s="38"/>
      <c r="H14" s="44"/>
    </row>
    <row r="15" s="2" customFormat="1" ht="16.8" customHeight="1">
      <c r="A15" s="38"/>
      <c r="B15" s="44"/>
      <c r="C15" s="312" t="s">
        <v>607</v>
      </c>
      <c r="D15" s="312" t="s">
        <v>608</v>
      </c>
      <c r="E15" s="17" t="s">
        <v>248</v>
      </c>
      <c r="F15" s="313">
        <v>536.16999999999996</v>
      </c>
      <c r="G15" s="38"/>
      <c r="H15" s="44"/>
    </row>
    <row r="16" s="2" customFormat="1" ht="16.8" customHeight="1">
      <c r="A16" s="38"/>
      <c r="B16" s="44"/>
      <c r="C16" s="312" t="s">
        <v>612</v>
      </c>
      <c r="D16" s="312" t="s">
        <v>613</v>
      </c>
      <c r="E16" s="17" t="s">
        <v>248</v>
      </c>
      <c r="F16" s="313">
        <v>4825.5299999999997</v>
      </c>
      <c r="G16" s="38"/>
      <c r="H16" s="44"/>
    </row>
    <row r="17" s="2" customFormat="1" ht="16.8" customHeight="1">
      <c r="A17" s="38"/>
      <c r="B17" s="44"/>
      <c r="C17" s="308" t="s">
        <v>93</v>
      </c>
      <c r="D17" s="309" t="s">
        <v>94</v>
      </c>
      <c r="E17" s="310" t="s">
        <v>1</v>
      </c>
      <c r="F17" s="311">
        <v>23.100000000000001</v>
      </c>
      <c r="G17" s="38"/>
      <c r="H17" s="44"/>
    </row>
    <row r="18" s="2" customFormat="1" ht="16.8" customHeight="1">
      <c r="A18" s="38"/>
      <c r="B18" s="44"/>
      <c r="C18" s="312" t="s">
        <v>93</v>
      </c>
      <c r="D18" s="312" t="s">
        <v>95</v>
      </c>
      <c r="E18" s="17" t="s">
        <v>1</v>
      </c>
      <c r="F18" s="313">
        <v>23.100000000000001</v>
      </c>
      <c r="G18" s="38"/>
      <c r="H18" s="44"/>
    </row>
    <row r="19" s="2" customFormat="1" ht="16.8" customHeight="1">
      <c r="A19" s="38"/>
      <c r="B19" s="44"/>
      <c r="C19" s="314" t="s">
        <v>1015</v>
      </c>
      <c r="D19" s="38"/>
      <c r="E19" s="38"/>
      <c r="F19" s="38"/>
      <c r="G19" s="38"/>
      <c r="H19" s="44"/>
    </row>
    <row r="20" s="2" customFormat="1">
      <c r="A20" s="38"/>
      <c r="B20" s="44"/>
      <c r="C20" s="312" t="s">
        <v>638</v>
      </c>
      <c r="D20" s="312" t="s">
        <v>639</v>
      </c>
      <c r="E20" s="17" t="s">
        <v>248</v>
      </c>
      <c r="F20" s="313">
        <v>181.81999999999999</v>
      </c>
      <c r="G20" s="38"/>
      <c r="H20" s="44"/>
    </row>
    <row r="21" s="2" customFormat="1" ht="16.8" customHeight="1">
      <c r="A21" s="38"/>
      <c r="B21" s="44"/>
      <c r="C21" s="312" t="s">
        <v>617</v>
      </c>
      <c r="D21" s="312" t="s">
        <v>618</v>
      </c>
      <c r="E21" s="17" t="s">
        <v>248</v>
      </c>
      <c r="F21" s="313">
        <v>108.52500000000001</v>
      </c>
      <c r="G21" s="38"/>
      <c r="H21" s="44"/>
    </row>
    <row r="22" s="2" customFormat="1" ht="16.8" customHeight="1">
      <c r="A22" s="38"/>
      <c r="B22" s="44"/>
      <c r="C22" s="312" t="s">
        <v>622</v>
      </c>
      <c r="D22" s="312" t="s">
        <v>623</v>
      </c>
      <c r="E22" s="17" t="s">
        <v>248</v>
      </c>
      <c r="F22" s="313">
        <v>976.72500000000002</v>
      </c>
      <c r="G22" s="38"/>
      <c r="H22" s="44"/>
    </row>
    <row r="23" s="2" customFormat="1" ht="16.8" customHeight="1">
      <c r="A23" s="38"/>
      <c r="B23" s="44"/>
      <c r="C23" s="308" t="s">
        <v>97</v>
      </c>
      <c r="D23" s="309" t="s">
        <v>98</v>
      </c>
      <c r="E23" s="310" t="s">
        <v>1</v>
      </c>
      <c r="F23" s="311">
        <v>42.225000000000001</v>
      </c>
      <c r="G23" s="38"/>
      <c r="H23" s="44"/>
    </row>
    <row r="24" s="2" customFormat="1" ht="16.8" customHeight="1">
      <c r="A24" s="38"/>
      <c r="B24" s="44"/>
      <c r="C24" s="312" t="s">
        <v>97</v>
      </c>
      <c r="D24" s="312" t="s">
        <v>630</v>
      </c>
      <c r="E24" s="17" t="s">
        <v>1</v>
      </c>
      <c r="F24" s="313">
        <v>42.225000000000001</v>
      </c>
      <c r="G24" s="38"/>
      <c r="H24" s="44"/>
    </row>
    <row r="25" s="2" customFormat="1" ht="16.8" customHeight="1">
      <c r="A25" s="38"/>
      <c r="B25" s="44"/>
      <c r="C25" s="314" t="s">
        <v>1015</v>
      </c>
      <c r="D25" s="38"/>
      <c r="E25" s="38"/>
      <c r="F25" s="38"/>
      <c r="G25" s="38"/>
      <c r="H25" s="44"/>
    </row>
    <row r="26" s="2" customFormat="1">
      <c r="A26" s="38"/>
      <c r="B26" s="44"/>
      <c r="C26" s="312" t="s">
        <v>627</v>
      </c>
      <c r="D26" s="312" t="s">
        <v>628</v>
      </c>
      <c r="E26" s="17" t="s">
        <v>248</v>
      </c>
      <c r="F26" s="313">
        <v>42.225000000000001</v>
      </c>
      <c r="G26" s="38"/>
      <c r="H26" s="44"/>
    </row>
    <row r="27" s="2" customFormat="1" ht="16.8" customHeight="1">
      <c r="A27" s="38"/>
      <c r="B27" s="44"/>
      <c r="C27" s="312" t="s">
        <v>617</v>
      </c>
      <c r="D27" s="312" t="s">
        <v>618</v>
      </c>
      <c r="E27" s="17" t="s">
        <v>248</v>
      </c>
      <c r="F27" s="313">
        <v>108.52500000000001</v>
      </c>
      <c r="G27" s="38"/>
      <c r="H27" s="44"/>
    </row>
    <row r="28" s="2" customFormat="1" ht="16.8" customHeight="1">
      <c r="A28" s="38"/>
      <c r="B28" s="44"/>
      <c r="C28" s="312" t="s">
        <v>622</v>
      </c>
      <c r="D28" s="312" t="s">
        <v>623</v>
      </c>
      <c r="E28" s="17" t="s">
        <v>248</v>
      </c>
      <c r="F28" s="313">
        <v>976.72500000000002</v>
      </c>
      <c r="G28" s="38"/>
      <c r="H28" s="44"/>
    </row>
    <row r="29" s="2" customFormat="1" ht="16.8" customHeight="1">
      <c r="A29" s="38"/>
      <c r="B29" s="44"/>
      <c r="C29" s="308" t="s">
        <v>100</v>
      </c>
      <c r="D29" s="309" t="s">
        <v>101</v>
      </c>
      <c r="E29" s="310" t="s">
        <v>1</v>
      </c>
      <c r="F29" s="311">
        <v>54.299999999999997</v>
      </c>
      <c r="G29" s="38"/>
      <c r="H29" s="44"/>
    </row>
    <row r="30" s="2" customFormat="1" ht="16.8" customHeight="1">
      <c r="A30" s="38"/>
      <c r="B30" s="44"/>
      <c r="C30" s="312" t="s">
        <v>100</v>
      </c>
      <c r="D30" s="312" t="s">
        <v>216</v>
      </c>
      <c r="E30" s="17" t="s">
        <v>1</v>
      </c>
      <c r="F30" s="313">
        <v>54.299999999999997</v>
      </c>
      <c r="G30" s="38"/>
      <c r="H30" s="44"/>
    </row>
    <row r="31" s="2" customFormat="1" ht="16.8" customHeight="1">
      <c r="A31" s="38"/>
      <c r="B31" s="44"/>
      <c r="C31" s="314" t="s">
        <v>1015</v>
      </c>
      <c r="D31" s="38"/>
      <c r="E31" s="38"/>
      <c r="F31" s="38"/>
      <c r="G31" s="38"/>
      <c r="H31" s="44"/>
    </row>
    <row r="32" s="2" customFormat="1">
      <c r="A32" s="38"/>
      <c r="B32" s="44"/>
      <c r="C32" s="312" t="s">
        <v>213</v>
      </c>
      <c r="D32" s="312" t="s">
        <v>214</v>
      </c>
      <c r="E32" s="17" t="s">
        <v>209</v>
      </c>
      <c r="F32" s="313">
        <v>54.299999999999997</v>
      </c>
      <c r="G32" s="38"/>
      <c r="H32" s="44"/>
    </row>
    <row r="33" s="2" customFormat="1">
      <c r="A33" s="38"/>
      <c r="B33" s="44"/>
      <c r="C33" s="312" t="s">
        <v>242</v>
      </c>
      <c r="D33" s="312" t="s">
        <v>243</v>
      </c>
      <c r="E33" s="17" t="s">
        <v>209</v>
      </c>
      <c r="F33" s="313">
        <v>174.80000000000001</v>
      </c>
      <c r="G33" s="38"/>
      <c r="H33" s="44"/>
    </row>
    <row r="34" s="2" customFormat="1">
      <c r="A34" s="38"/>
      <c r="B34" s="44"/>
      <c r="C34" s="312" t="s">
        <v>246</v>
      </c>
      <c r="D34" s="312" t="s">
        <v>247</v>
      </c>
      <c r="E34" s="17" t="s">
        <v>248</v>
      </c>
      <c r="F34" s="313">
        <v>314.63999999999999</v>
      </c>
      <c r="G34" s="38"/>
      <c r="H34" s="44"/>
    </row>
    <row r="35" s="2" customFormat="1" ht="16.8" customHeight="1">
      <c r="A35" s="38"/>
      <c r="B35" s="44"/>
      <c r="C35" s="308" t="s">
        <v>103</v>
      </c>
      <c r="D35" s="309" t="s">
        <v>104</v>
      </c>
      <c r="E35" s="310" t="s">
        <v>1</v>
      </c>
      <c r="F35" s="311">
        <v>377.44999999999999</v>
      </c>
      <c r="G35" s="38"/>
      <c r="H35" s="44"/>
    </row>
    <row r="36" s="2" customFormat="1" ht="16.8" customHeight="1">
      <c r="A36" s="38"/>
      <c r="B36" s="44"/>
      <c r="C36" s="312" t="s">
        <v>103</v>
      </c>
      <c r="D36" s="312" t="s">
        <v>636</v>
      </c>
      <c r="E36" s="17" t="s">
        <v>1</v>
      </c>
      <c r="F36" s="313">
        <v>377.44999999999999</v>
      </c>
      <c r="G36" s="38"/>
      <c r="H36" s="44"/>
    </row>
    <row r="37" s="2" customFormat="1" ht="16.8" customHeight="1">
      <c r="A37" s="38"/>
      <c r="B37" s="44"/>
      <c r="C37" s="314" t="s">
        <v>1015</v>
      </c>
      <c r="D37" s="38"/>
      <c r="E37" s="38"/>
      <c r="F37" s="38"/>
      <c r="G37" s="38"/>
      <c r="H37" s="44"/>
    </row>
    <row r="38" s="2" customFormat="1">
      <c r="A38" s="38"/>
      <c r="B38" s="44"/>
      <c r="C38" s="312" t="s">
        <v>632</v>
      </c>
      <c r="D38" s="312" t="s">
        <v>633</v>
      </c>
      <c r="E38" s="17" t="s">
        <v>248</v>
      </c>
      <c r="F38" s="313">
        <v>420.64999999999998</v>
      </c>
      <c r="G38" s="38"/>
      <c r="H38" s="44"/>
    </row>
    <row r="39" s="2" customFormat="1" ht="16.8" customHeight="1">
      <c r="A39" s="38"/>
      <c r="B39" s="44"/>
      <c r="C39" s="312" t="s">
        <v>607</v>
      </c>
      <c r="D39" s="312" t="s">
        <v>608</v>
      </c>
      <c r="E39" s="17" t="s">
        <v>248</v>
      </c>
      <c r="F39" s="313">
        <v>536.16999999999996</v>
      </c>
      <c r="G39" s="38"/>
      <c r="H39" s="44"/>
    </row>
    <row r="40" s="2" customFormat="1" ht="16.8" customHeight="1">
      <c r="A40" s="38"/>
      <c r="B40" s="44"/>
      <c r="C40" s="312" t="s">
        <v>612</v>
      </c>
      <c r="D40" s="312" t="s">
        <v>613</v>
      </c>
      <c r="E40" s="17" t="s">
        <v>248</v>
      </c>
      <c r="F40" s="313">
        <v>4825.5299999999997</v>
      </c>
      <c r="G40" s="38"/>
      <c r="H40" s="44"/>
    </row>
    <row r="41" s="2" customFormat="1" ht="16.8" customHeight="1">
      <c r="A41" s="38"/>
      <c r="B41" s="44"/>
      <c r="C41" s="308" t="s">
        <v>106</v>
      </c>
      <c r="D41" s="309" t="s">
        <v>107</v>
      </c>
      <c r="E41" s="310" t="s">
        <v>1</v>
      </c>
      <c r="F41" s="311">
        <v>43.200000000000003</v>
      </c>
      <c r="G41" s="38"/>
      <c r="H41" s="44"/>
    </row>
    <row r="42" s="2" customFormat="1" ht="16.8" customHeight="1">
      <c r="A42" s="38"/>
      <c r="B42" s="44"/>
      <c r="C42" s="312" t="s">
        <v>106</v>
      </c>
      <c r="D42" s="312" t="s">
        <v>635</v>
      </c>
      <c r="E42" s="17" t="s">
        <v>1</v>
      </c>
      <c r="F42" s="313">
        <v>43.200000000000003</v>
      </c>
      <c r="G42" s="38"/>
      <c r="H42" s="44"/>
    </row>
    <row r="43" s="2" customFormat="1" ht="16.8" customHeight="1">
      <c r="A43" s="38"/>
      <c r="B43" s="44"/>
      <c r="C43" s="314" t="s">
        <v>1015</v>
      </c>
      <c r="D43" s="38"/>
      <c r="E43" s="38"/>
      <c r="F43" s="38"/>
      <c r="G43" s="38"/>
      <c r="H43" s="44"/>
    </row>
    <row r="44" s="2" customFormat="1">
      <c r="A44" s="38"/>
      <c r="B44" s="44"/>
      <c r="C44" s="312" t="s">
        <v>632</v>
      </c>
      <c r="D44" s="312" t="s">
        <v>633</v>
      </c>
      <c r="E44" s="17" t="s">
        <v>248</v>
      </c>
      <c r="F44" s="313">
        <v>420.64999999999998</v>
      </c>
      <c r="G44" s="38"/>
      <c r="H44" s="44"/>
    </row>
    <row r="45" s="2" customFormat="1" ht="16.8" customHeight="1">
      <c r="A45" s="38"/>
      <c r="B45" s="44"/>
      <c r="C45" s="312" t="s">
        <v>617</v>
      </c>
      <c r="D45" s="312" t="s">
        <v>618</v>
      </c>
      <c r="E45" s="17" t="s">
        <v>248</v>
      </c>
      <c r="F45" s="313">
        <v>108.52500000000001</v>
      </c>
      <c r="G45" s="38"/>
      <c r="H45" s="44"/>
    </row>
    <row r="46" s="2" customFormat="1" ht="16.8" customHeight="1">
      <c r="A46" s="38"/>
      <c r="B46" s="44"/>
      <c r="C46" s="312" t="s">
        <v>622</v>
      </c>
      <c r="D46" s="312" t="s">
        <v>623</v>
      </c>
      <c r="E46" s="17" t="s">
        <v>248</v>
      </c>
      <c r="F46" s="313">
        <v>976.72500000000002</v>
      </c>
      <c r="G46" s="38"/>
      <c r="H46" s="44"/>
    </row>
    <row r="47" s="2" customFormat="1" ht="16.8" customHeight="1">
      <c r="A47" s="38"/>
      <c r="B47" s="44"/>
      <c r="C47" s="308" t="s">
        <v>110</v>
      </c>
      <c r="D47" s="309" t="s">
        <v>111</v>
      </c>
      <c r="E47" s="310" t="s">
        <v>1</v>
      </c>
      <c r="F47" s="311">
        <v>120.5</v>
      </c>
      <c r="G47" s="38"/>
      <c r="H47" s="44"/>
    </row>
    <row r="48" s="2" customFormat="1" ht="16.8" customHeight="1">
      <c r="A48" s="38"/>
      <c r="B48" s="44"/>
      <c r="C48" s="312" t="s">
        <v>110</v>
      </c>
      <c r="D48" s="312" t="s">
        <v>211</v>
      </c>
      <c r="E48" s="17" t="s">
        <v>1</v>
      </c>
      <c r="F48" s="313">
        <v>120.5</v>
      </c>
      <c r="G48" s="38"/>
      <c r="H48" s="44"/>
    </row>
    <row r="49" s="2" customFormat="1" ht="16.8" customHeight="1">
      <c r="A49" s="38"/>
      <c r="B49" s="44"/>
      <c r="C49" s="314" t="s">
        <v>1015</v>
      </c>
      <c r="D49" s="38"/>
      <c r="E49" s="38"/>
      <c r="F49" s="38"/>
      <c r="G49" s="38"/>
      <c r="H49" s="44"/>
    </row>
    <row r="50" s="2" customFormat="1">
      <c r="A50" s="38"/>
      <c r="B50" s="44"/>
      <c r="C50" s="312" t="s">
        <v>207</v>
      </c>
      <c r="D50" s="312" t="s">
        <v>208</v>
      </c>
      <c r="E50" s="17" t="s">
        <v>209</v>
      </c>
      <c r="F50" s="313">
        <v>120.5</v>
      </c>
      <c r="G50" s="38"/>
      <c r="H50" s="44"/>
    </row>
    <row r="51" s="2" customFormat="1">
      <c r="A51" s="38"/>
      <c r="B51" s="44"/>
      <c r="C51" s="312" t="s">
        <v>242</v>
      </c>
      <c r="D51" s="312" t="s">
        <v>243</v>
      </c>
      <c r="E51" s="17" t="s">
        <v>209</v>
      </c>
      <c r="F51" s="313">
        <v>174.80000000000001</v>
      </c>
      <c r="G51" s="38"/>
      <c r="H51" s="44"/>
    </row>
    <row r="52" s="2" customFormat="1">
      <c r="A52" s="38"/>
      <c r="B52" s="44"/>
      <c r="C52" s="312" t="s">
        <v>246</v>
      </c>
      <c r="D52" s="312" t="s">
        <v>247</v>
      </c>
      <c r="E52" s="17" t="s">
        <v>248</v>
      </c>
      <c r="F52" s="313">
        <v>314.63999999999999</v>
      </c>
      <c r="G52" s="38"/>
      <c r="H52" s="44"/>
    </row>
    <row r="53" s="2" customFormat="1" ht="16.8" customHeight="1">
      <c r="A53" s="38"/>
      <c r="B53" s="44"/>
      <c r="C53" s="308" t="s">
        <v>114</v>
      </c>
      <c r="D53" s="309" t="s">
        <v>115</v>
      </c>
      <c r="E53" s="310" t="s">
        <v>1</v>
      </c>
      <c r="F53" s="311">
        <v>220</v>
      </c>
      <c r="G53" s="38"/>
      <c r="H53" s="44"/>
    </row>
    <row r="54" s="2" customFormat="1" ht="16.8" customHeight="1">
      <c r="A54" s="38"/>
      <c r="B54" s="44"/>
      <c r="C54" s="312" t="s">
        <v>114</v>
      </c>
      <c r="D54" s="312" t="s">
        <v>292</v>
      </c>
      <c r="E54" s="17" t="s">
        <v>1</v>
      </c>
      <c r="F54" s="313">
        <v>220</v>
      </c>
      <c r="G54" s="38"/>
      <c r="H54" s="44"/>
    </row>
    <row r="55" s="2" customFormat="1" ht="16.8" customHeight="1">
      <c r="A55" s="38"/>
      <c r="B55" s="44"/>
      <c r="C55" s="314" t="s">
        <v>1015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312" t="s">
        <v>289</v>
      </c>
      <c r="D56" s="312" t="s">
        <v>290</v>
      </c>
      <c r="E56" s="17" t="s">
        <v>168</v>
      </c>
      <c r="F56" s="313">
        <v>220</v>
      </c>
      <c r="G56" s="38"/>
      <c r="H56" s="44"/>
    </row>
    <row r="57" s="2" customFormat="1">
      <c r="A57" s="38"/>
      <c r="B57" s="44"/>
      <c r="C57" s="312" t="s">
        <v>207</v>
      </c>
      <c r="D57" s="312" t="s">
        <v>208</v>
      </c>
      <c r="E57" s="17" t="s">
        <v>209</v>
      </c>
      <c r="F57" s="313">
        <v>66</v>
      </c>
      <c r="G57" s="38"/>
      <c r="H57" s="44"/>
    </row>
    <row r="58" s="2" customFormat="1">
      <c r="A58" s="38"/>
      <c r="B58" s="44"/>
      <c r="C58" s="312" t="s">
        <v>242</v>
      </c>
      <c r="D58" s="312" t="s">
        <v>243</v>
      </c>
      <c r="E58" s="17" t="s">
        <v>209</v>
      </c>
      <c r="F58" s="313">
        <v>66</v>
      </c>
      <c r="G58" s="38"/>
      <c r="H58" s="44"/>
    </row>
    <row r="59" s="2" customFormat="1">
      <c r="A59" s="38"/>
      <c r="B59" s="44"/>
      <c r="C59" s="312" t="s">
        <v>246</v>
      </c>
      <c r="D59" s="312" t="s">
        <v>247</v>
      </c>
      <c r="E59" s="17" t="s">
        <v>248</v>
      </c>
      <c r="F59" s="313">
        <v>118.8</v>
      </c>
      <c r="G59" s="38"/>
      <c r="H59" s="44"/>
    </row>
    <row r="60" s="2" customFormat="1" ht="16.8" customHeight="1">
      <c r="A60" s="38"/>
      <c r="B60" s="44"/>
      <c r="C60" s="312" t="s">
        <v>268</v>
      </c>
      <c r="D60" s="312" t="s">
        <v>269</v>
      </c>
      <c r="E60" s="17" t="s">
        <v>168</v>
      </c>
      <c r="F60" s="313">
        <v>220</v>
      </c>
      <c r="G60" s="38"/>
      <c r="H60" s="44"/>
    </row>
    <row r="61" s="2" customFormat="1" ht="16.8" customHeight="1">
      <c r="A61" s="38"/>
      <c r="B61" s="44"/>
      <c r="C61" s="312" t="s">
        <v>285</v>
      </c>
      <c r="D61" s="312" t="s">
        <v>286</v>
      </c>
      <c r="E61" s="17" t="s">
        <v>168</v>
      </c>
      <c r="F61" s="313">
        <v>220</v>
      </c>
      <c r="G61" s="38"/>
      <c r="H61" s="44"/>
    </row>
    <row r="62" s="2" customFormat="1">
      <c r="A62" s="38"/>
      <c r="B62" s="44"/>
      <c r="C62" s="312" t="s">
        <v>294</v>
      </c>
      <c r="D62" s="312" t="s">
        <v>295</v>
      </c>
      <c r="E62" s="17" t="s">
        <v>168</v>
      </c>
      <c r="F62" s="313">
        <v>242</v>
      </c>
      <c r="G62" s="38"/>
      <c r="H62" s="44"/>
    </row>
    <row r="63" s="2" customFormat="1" ht="16.8" customHeight="1">
      <c r="A63" s="38"/>
      <c r="B63" s="44"/>
      <c r="C63" s="308" t="s">
        <v>117</v>
      </c>
      <c r="D63" s="309" t="s">
        <v>118</v>
      </c>
      <c r="E63" s="310" t="s">
        <v>1</v>
      </c>
      <c r="F63" s="311">
        <v>135</v>
      </c>
      <c r="G63" s="38"/>
      <c r="H63" s="44"/>
    </row>
    <row r="64" s="2" customFormat="1" ht="16.8" customHeight="1">
      <c r="A64" s="38"/>
      <c r="B64" s="44"/>
      <c r="C64" s="312" t="s">
        <v>117</v>
      </c>
      <c r="D64" s="312" t="s">
        <v>304</v>
      </c>
      <c r="E64" s="17" t="s">
        <v>1</v>
      </c>
      <c r="F64" s="313">
        <v>135</v>
      </c>
      <c r="G64" s="38"/>
      <c r="H64" s="44"/>
    </row>
    <row r="65" s="2" customFormat="1" ht="16.8" customHeight="1">
      <c r="A65" s="38"/>
      <c r="B65" s="44"/>
      <c r="C65" s="314" t="s">
        <v>1015</v>
      </c>
      <c r="D65" s="38"/>
      <c r="E65" s="38"/>
      <c r="F65" s="38"/>
      <c r="G65" s="38"/>
      <c r="H65" s="44"/>
    </row>
    <row r="66" s="2" customFormat="1">
      <c r="A66" s="38"/>
      <c r="B66" s="44"/>
      <c r="C66" s="312" t="s">
        <v>301</v>
      </c>
      <c r="D66" s="312" t="s">
        <v>302</v>
      </c>
      <c r="E66" s="17" t="s">
        <v>168</v>
      </c>
      <c r="F66" s="313">
        <v>202</v>
      </c>
      <c r="G66" s="38"/>
      <c r="H66" s="44"/>
    </row>
    <row r="67" s="2" customFormat="1" ht="16.8" customHeight="1">
      <c r="A67" s="38"/>
      <c r="B67" s="44"/>
      <c r="C67" s="312" t="s">
        <v>307</v>
      </c>
      <c r="D67" s="312" t="s">
        <v>308</v>
      </c>
      <c r="E67" s="17" t="s">
        <v>168</v>
      </c>
      <c r="F67" s="313">
        <v>135</v>
      </c>
      <c r="G67" s="38"/>
      <c r="H67" s="44"/>
    </row>
    <row r="68" s="2" customFormat="1">
      <c r="A68" s="38"/>
      <c r="B68" s="44"/>
      <c r="C68" s="312" t="s">
        <v>317</v>
      </c>
      <c r="D68" s="312" t="s">
        <v>318</v>
      </c>
      <c r="E68" s="17" t="s">
        <v>168</v>
      </c>
      <c r="F68" s="313">
        <v>135</v>
      </c>
      <c r="G68" s="38"/>
      <c r="H68" s="44"/>
    </row>
    <row r="69" s="2" customFormat="1">
      <c r="A69" s="38"/>
      <c r="B69" s="44"/>
      <c r="C69" s="312" t="s">
        <v>342</v>
      </c>
      <c r="D69" s="312" t="s">
        <v>343</v>
      </c>
      <c r="E69" s="17" t="s">
        <v>168</v>
      </c>
      <c r="F69" s="313">
        <v>202</v>
      </c>
      <c r="G69" s="38"/>
      <c r="H69" s="44"/>
    </row>
    <row r="70" s="2" customFormat="1" ht="16.8" customHeight="1">
      <c r="A70" s="38"/>
      <c r="B70" s="44"/>
      <c r="C70" s="312" t="s">
        <v>347</v>
      </c>
      <c r="D70" s="312" t="s">
        <v>348</v>
      </c>
      <c r="E70" s="17" t="s">
        <v>168</v>
      </c>
      <c r="F70" s="313">
        <v>202</v>
      </c>
      <c r="G70" s="38"/>
      <c r="H70" s="44"/>
    </row>
    <row r="71" s="2" customFormat="1" ht="16.8" customHeight="1">
      <c r="A71" s="38"/>
      <c r="B71" s="44"/>
      <c r="C71" s="312" t="s">
        <v>360</v>
      </c>
      <c r="D71" s="312" t="s">
        <v>361</v>
      </c>
      <c r="E71" s="17" t="s">
        <v>168</v>
      </c>
      <c r="F71" s="313">
        <v>135</v>
      </c>
      <c r="G71" s="38"/>
      <c r="H71" s="44"/>
    </row>
    <row r="72" s="2" customFormat="1" ht="16.8" customHeight="1">
      <c r="A72" s="38"/>
      <c r="B72" s="44"/>
      <c r="C72" s="312" t="s">
        <v>321</v>
      </c>
      <c r="D72" s="312" t="s">
        <v>322</v>
      </c>
      <c r="E72" s="17" t="s">
        <v>209</v>
      </c>
      <c r="F72" s="313">
        <v>6.75</v>
      </c>
      <c r="G72" s="38"/>
      <c r="H72" s="44"/>
    </row>
    <row r="73" s="2" customFormat="1" ht="16.8" customHeight="1">
      <c r="A73" s="38"/>
      <c r="B73" s="44"/>
      <c r="C73" s="308" t="s">
        <v>120</v>
      </c>
      <c r="D73" s="309" t="s">
        <v>121</v>
      </c>
      <c r="E73" s="310" t="s">
        <v>1</v>
      </c>
      <c r="F73" s="311">
        <v>67</v>
      </c>
      <c r="G73" s="38"/>
      <c r="H73" s="44"/>
    </row>
    <row r="74" s="2" customFormat="1" ht="16.8" customHeight="1">
      <c r="A74" s="38"/>
      <c r="B74" s="44"/>
      <c r="C74" s="312" t="s">
        <v>120</v>
      </c>
      <c r="D74" s="312" t="s">
        <v>122</v>
      </c>
      <c r="E74" s="17" t="s">
        <v>1</v>
      </c>
      <c r="F74" s="313">
        <v>67</v>
      </c>
      <c r="G74" s="38"/>
      <c r="H74" s="44"/>
    </row>
    <row r="75" s="2" customFormat="1" ht="16.8" customHeight="1">
      <c r="A75" s="38"/>
      <c r="B75" s="44"/>
      <c r="C75" s="314" t="s">
        <v>1015</v>
      </c>
      <c r="D75" s="38"/>
      <c r="E75" s="38"/>
      <c r="F75" s="38"/>
      <c r="G75" s="38"/>
      <c r="H75" s="44"/>
    </row>
    <row r="76" s="2" customFormat="1">
      <c r="A76" s="38"/>
      <c r="B76" s="44"/>
      <c r="C76" s="312" t="s">
        <v>301</v>
      </c>
      <c r="D76" s="312" t="s">
        <v>302</v>
      </c>
      <c r="E76" s="17" t="s">
        <v>168</v>
      </c>
      <c r="F76" s="313">
        <v>202</v>
      </c>
      <c r="G76" s="38"/>
      <c r="H76" s="44"/>
    </row>
    <row r="77" s="2" customFormat="1" ht="16.8" customHeight="1">
      <c r="A77" s="38"/>
      <c r="B77" s="44"/>
      <c r="C77" s="312" t="s">
        <v>338</v>
      </c>
      <c r="D77" s="312" t="s">
        <v>339</v>
      </c>
      <c r="E77" s="17" t="s">
        <v>168</v>
      </c>
      <c r="F77" s="313">
        <v>67</v>
      </c>
      <c r="G77" s="38"/>
      <c r="H77" s="44"/>
    </row>
    <row r="78" s="2" customFormat="1">
      <c r="A78" s="38"/>
      <c r="B78" s="44"/>
      <c r="C78" s="312" t="s">
        <v>342</v>
      </c>
      <c r="D78" s="312" t="s">
        <v>343</v>
      </c>
      <c r="E78" s="17" t="s">
        <v>168</v>
      </c>
      <c r="F78" s="313">
        <v>202</v>
      </c>
      <c r="G78" s="38"/>
      <c r="H78" s="44"/>
    </row>
    <row r="79" s="2" customFormat="1" ht="16.8" customHeight="1">
      <c r="A79" s="38"/>
      <c r="B79" s="44"/>
      <c r="C79" s="312" t="s">
        <v>347</v>
      </c>
      <c r="D79" s="312" t="s">
        <v>348</v>
      </c>
      <c r="E79" s="17" t="s">
        <v>168</v>
      </c>
      <c r="F79" s="313">
        <v>202</v>
      </c>
      <c r="G79" s="38"/>
      <c r="H79" s="44"/>
    </row>
    <row r="80" s="2" customFormat="1" ht="16.8" customHeight="1">
      <c r="A80" s="38"/>
      <c r="B80" s="44"/>
      <c r="C80" s="312" t="s">
        <v>351</v>
      </c>
      <c r="D80" s="312" t="s">
        <v>352</v>
      </c>
      <c r="E80" s="17" t="s">
        <v>168</v>
      </c>
      <c r="F80" s="313">
        <v>67</v>
      </c>
      <c r="G80" s="38"/>
      <c r="H80" s="44"/>
    </row>
    <row r="81" s="2" customFormat="1" ht="26.4" customHeight="1">
      <c r="A81" s="38"/>
      <c r="B81" s="44"/>
      <c r="C81" s="307" t="s">
        <v>1016</v>
      </c>
      <c r="D81" s="307" t="s">
        <v>85</v>
      </c>
      <c r="E81" s="38"/>
      <c r="F81" s="38"/>
      <c r="G81" s="38"/>
      <c r="H81" s="44"/>
    </row>
    <row r="82" s="2" customFormat="1" ht="16.8" customHeight="1">
      <c r="A82" s="38"/>
      <c r="B82" s="44"/>
      <c r="C82" s="308" t="s">
        <v>90</v>
      </c>
      <c r="D82" s="309" t="s">
        <v>91</v>
      </c>
      <c r="E82" s="310" t="s">
        <v>1</v>
      </c>
      <c r="F82" s="311">
        <v>65.280000000000001</v>
      </c>
      <c r="G82" s="38"/>
      <c r="H82" s="44"/>
    </row>
    <row r="83" s="2" customFormat="1" ht="16.8" customHeight="1">
      <c r="A83" s="38"/>
      <c r="B83" s="44"/>
      <c r="C83" s="312" t="s">
        <v>90</v>
      </c>
      <c r="D83" s="312" t="s">
        <v>647</v>
      </c>
      <c r="E83" s="17" t="s">
        <v>1</v>
      </c>
      <c r="F83" s="313">
        <v>65.280000000000001</v>
      </c>
      <c r="G83" s="38"/>
      <c r="H83" s="44"/>
    </row>
    <row r="84" s="2" customFormat="1" ht="16.8" customHeight="1">
      <c r="A84" s="38"/>
      <c r="B84" s="44"/>
      <c r="C84" s="314" t="s">
        <v>1015</v>
      </c>
      <c r="D84" s="38"/>
      <c r="E84" s="38"/>
      <c r="F84" s="38"/>
      <c r="G84" s="38"/>
      <c r="H84" s="44"/>
    </row>
    <row r="85" s="2" customFormat="1">
      <c r="A85" s="38"/>
      <c r="B85" s="44"/>
      <c r="C85" s="312" t="s">
        <v>638</v>
      </c>
      <c r="D85" s="312" t="s">
        <v>639</v>
      </c>
      <c r="E85" s="17" t="s">
        <v>248</v>
      </c>
      <c r="F85" s="313">
        <v>65.280000000000001</v>
      </c>
      <c r="G85" s="38"/>
      <c r="H85" s="44"/>
    </row>
    <row r="86" s="2" customFormat="1" ht="16.8" customHeight="1">
      <c r="A86" s="38"/>
      <c r="B86" s="44"/>
      <c r="C86" s="312" t="s">
        <v>607</v>
      </c>
      <c r="D86" s="312" t="s">
        <v>608</v>
      </c>
      <c r="E86" s="17" t="s">
        <v>248</v>
      </c>
      <c r="F86" s="313">
        <v>200.02500000000001</v>
      </c>
      <c r="G86" s="38"/>
      <c r="H86" s="44"/>
    </row>
    <row r="87" s="2" customFormat="1" ht="16.8" customHeight="1">
      <c r="A87" s="38"/>
      <c r="B87" s="44"/>
      <c r="C87" s="312" t="s">
        <v>612</v>
      </c>
      <c r="D87" s="312" t="s">
        <v>613</v>
      </c>
      <c r="E87" s="17" t="s">
        <v>248</v>
      </c>
      <c r="F87" s="313">
        <v>1800.2249999999999</v>
      </c>
      <c r="G87" s="38"/>
      <c r="H87" s="44"/>
    </row>
    <row r="88" s="2" customFormat="1" ht="16.8" customHeight="1">
      <c r="A88" s="38"/>
      <c r="B88" s="44"/>
      <c r="C88" s="308" t="s">
        <v>97</v>
      </c>
      <c r="D88" s="309" t="s">
        <v>98</v>
      </c>
      <c r="E88" s="310" t="s">
        <v>1</v>
      </c>
      <c r="F88" s="311">
        <v>85.539000000000001</v>
      </c>
      <c r="G88" s="38"/>
      <c r="H88" s="44"/>
    </row>
    <row r="89" s="2" customFormat="1" ht="16.8" customHeight="1">
      <c r="A89" s="38"/>
      <c r="B89" s="44"/>
      <c r="C89" s="312" t="s">
        <v>97</v>
      </c>
      <c r="D89" s="312" t="s">
        <v>945</v>
      </c>
      <c r="E89" s="17" t="s">
        <v>1</v>
      </c>
      <c r="F89" s="313">
        <v>85.539000000000001</v>
      </c>
      <c r="G89" s="38"/>
      <c r="H89" s="44"/>
    </row>
    <row r="90" s="2" customFormat="1" ht="16.8" customHeight="1">
      <c r="A90" s="38"/>
      <c r="B90" s="44"/>
      <c r="C90" s="314" t="s">
        <v>1015</v>
      </c>
      <c r="D90" s="38"/>
      <c r="E90" s="38"/>
      <c r="F90" s="38"/>
      <c r="G90" s="38"/>
      <c r="H90" s="44"/>
    </row>
    <row r="91" s="2" customFormat="1">
      <c r="A91" s="38"/>
      <c r="B91" s="44"/>
      <c r="C91" s="312" t="s">
        <v>627</v>
      </c>
      <c r="D91" s="312" t="s">
        <v>628</v>
      </c>
      <c r="E91" s="17" t="s">
        <v>248</v>
      </c>
      <c r="F91" s="313">
        <v>85.539000000000001</v>
      </c>
      <c r="G91" s="38"/>
      <c r="H91" s="44"/>
    </row>
    <row r="92" s="2" customFormat="1" ht="16.8" customHeight="1">
      <c r="A92" s="38"/>
      <c r="B92" s="44"/>
      <c r="C92" s="312" t="s">
        <v>617</v>
      </c>
      <c r="D92" s="312" t="s">
        <v>618</v>
      </c>
      <c r="E92" s="17" t="s">
        <v>248</v>
      </c>
      <c r="F92" s="313">
        <v>85.539000000000001</v>
      </c>
      <c r="G92" s="38"/>
      <c r="H92" s="44"/>
    </row>
    <row r="93" s="2" customFormat="1" ht="16.8" customHeight="1">
      <c r="A93" s="38"/>
      <c r="B93" s="44"/>
      <c r="C93" s="312" t="s">
        <v>622</v>
      </c>
      <c r="D93" s="312" t="s">
        <v>623</v>
      </c>
      <c r="E93" s="17" t="s">
        <v>248</v>
      </c>
      <c r="F93" s="313">
        <v>769.851</v>
      </c>
      <c r="G93" s="38"/>
      <c r="H93" s="44"/>
    </row>
    <row r="94" s="2" customFormat="1" ht="16.8" customHeight="1">
      <c r="A94" s="38"/>
      <c r="B94" s="44"/>
      <c r="C94" s="308" t="s">
        <v>100</v>
      </c>
      <c r="D94" s="309" t="s">
        <v>649</v>
      </c>
      <c r="E94" s="310" t="s">
        <v>1</v>
      </c>
      <c r="F94" s="311">
        <v>27.899999999999999</v>
      </c>
      <c r="G94" s="38"/>
      <c r="H94" s="44"/>
    </row>
    <row r="95" s="2" customFormat="1" ht="16.8" customHeight="1">
      <c r="A95" s="38"/>
      <c r="B95" s="44"/>
      <c r="C95" s="312" t="s">
        <v>100</v>
      </c>
      <c r="D95" s="312" t="s">
        <v>687</v>
      </c>
      <c r="E95" s="17" t="s">
        <v>1</v>
      </c>
      <c r="F95" s="313">
        <v>27.899999999999999</v>
      </c>
      <c r="G95" s="38"/>
      <c r="H95" s="44"/>
    </row>
    <row r="96" s="2" customFormat="1" ht="16.8" customHeight="1">
      <c r="A96" s="38"/>
      <c r="B96" s="44"/>
      <c r="C96" s="314" t="s">
        <v>1015</v>
      </c>
      <c r="D96" s="38"/>
      <c r="E96" s="38"/>
      <c r="F96" s="38"/>
      <c r="G96" s="38"/>
      <c r="H96" s="44"/>
    </row>
    <row r="97" s="2" customFormat="1">
      <c r="A97" s="38"/>
      <c r="B97" s="44"/>
      <c r="C97" s="312" t="s">
        <v>213</v>
      </c>
      <c r="D97" s="312" t="s">
        <v>214</v>
      </c>
      <c r="E97" s="17" t="s">
        <v>209</v>
      </c>
      <c r="F97" s="313">
        <v>27.899999999999999</v>
      </c>
      <c r="G97" s="38"/>
      <c r="H97" s="44"/>
    </row>
    <row r="98" s="2" customFormat="1">
      <c r="A98" s="38"/>
      <c r="B98" s="44"/>
      <c r="C98" s="312" t="s">
        <v>242</v>
      </c>
      <c r="D98" s="312" t="s">
        <v>243</v>
      </c>
      <c r="E98" s="17" t="s">
        <v>209</v>
      </c>
      <c r="F98" s="313">
        <v>223.90000000000001</v>
      </c>
      <c r="G98" s="38"/>
      <c r="H98" s="44"/>
    </row>
    <row r="99" s="2" customFormat="1">
      <c r="A99" s="38"/>
      <c r="B99" s="44"/>
      <c r="C99" s="312" t="s">
        <v>246</v>
      </c>
      <c r="D99" s="312" t="s">
        <v>247</v>
      </c>
      <c r="E99" s="17" t="s">
        <v>248</v>
      </c>
      <c r="F99" s="313">
        <v>403.01999999999998</v>
      </c>
      <c r="G99" s="38"/>
      <c r="H99" s="44"/>
    </row>
    <row r="100" s="2" customFormat="1" ht="16.8" customHeight="1">
      <c r="A100" s="38"/>
      <c r="B100" s="44"/>
      <c r="C100" s="308" t="s">
        <v>103</v>
      </c>
      <c r="D100" s="309" t="s">
        <v>104</v>
      </c>
      <c r="E100" s="310" t="s">
        <v>1</v>
      </c>
      <c r="F100" s="311">
        <v>134.74500000000001</v>
      </c>
      <c r="G100" s="38"/>
      <c r="H100" s="44"/>
    </row>
    <row r="101" s="2" customFormat="1" ht="16.8" customHeight="1">
      <c r="A101" s="38"/>
      <c r="B101" s="44"/>
      <c r="C101" s="312" t="s">
        <v>103</v>
      </c>
      <c r="D101" s="312" t="s">
        <v>948</v>
      </c>
      <c r="E101" s="17" t="s">
        <v>1</v>
      </c>
      <c r="F101" s="313">
        <v>134.74500000000001</v>
      </c>
      <c r="G101" s="38"/>
      <c r="H101" s="44"/>
    </row>
    <row r="102" s="2" customFormat="1" ht="16.8" customHeight="1">
      <c r="A102" s="38"/>
      <c r="B102" s="44"/>
      <c r="C102" s="314" t="s">
        <v>1015</v>
      </c>
      <c r="D102" s="38"/>
      <c r="E102" s="38"/>
      <c r="F102" s="38"/>
      <c r="G102" s="38"/>
      <c r="H102" s="44"/>
    </row>
    <row r="103" s="2" customFormat="1">
      <c r="A103" s="38"/>
      <c r="B103" s="44"/>
      <c r="C103" s="312" t="s">
        <v>632</v>
      </c>
      <c r="D103" s="312" t="s">
        <v>633</v>
      </c>
      <c r="E103" s="17" t="s">
        <v>248</v>
      </c>
      <c r="F103" s="313">
        <v>134.74500000000001</v>
      </c>
      <c r="G103" s="38"/>
      <c r="H103" s="44"/>
    </row>
    <row r="104" s="2" customFormat="1" ht="16.8" customHeight="1">
      <c r="A104" s="38"/>
      <c r="B104" s="44"/>
      <c r="C104" s="312" t="s">
        <v>607</v>
      </c>
      <c r="D104" s="312" t="s">
        <v>608</v>
      </c>
      <c r="E104" s="17" t="s">
        <v>248</v>
      </c>
      <c r="F104" s="313">
        <v>200.02500000000001</v>
      </c>
      <c r="G104" s="38"/>
      <c r="H104" s="44"/>
    </row>
    <row r="105" s="2" customFormat="1" ht="16.8" customHeight="1">
      <c r="A105" s="38"/>
      <c r="B105" s="44"/>
      <c r="C105" s="312" t="s">
        <v>612</v>
      </c>
      <c r="D105" s="312" t="s">
        <v>613</v>
      </c>
      <c r="E105" s="17" t="s">
        <v>248</v>
      </c>
      <c r="F105" s="313">
        <v>1800.2249999999999</v>
      </c>
      <c r="G105" s="38"/>
      <c r="H105" s="44"/>
    </row>
    <row r="106" s="2" customFormat="1" ht="16.8" customHeight="1">
      <c r="A106" s="38"/>
      <c r="B106" s="44"/>
      <c r="C106" s="308" t="s">
        <v>110</v>
      </c>
      <c r="D106" s="309" t="s">
        <v>652</v>
      </c>
      <c r="E106" s="310" t="s">
        <v>1</v>
      </c>
      <c r="F106" s="311">
        <v>196</v>
      </c>
      <c r="G106" s="38"/>
      <c r="H106" s="44"/>
    </row>
    <row r="107" s="2" customFormat="1" ht="16.8" customHeight="1">
      <c r="A107" s="38"/>
      <c r="B107" s="44"/>
      <c r="C107" s="312" t="s">
        <v>110</v>
      </c>
      <c r="D107" s="312" t="s">
        <v>682</v>
      </c>
      <c r="E107" s="17" t="s">
        <v>1</v>
      </c>
      <c r="F107" s="313">
        <v>196</v>
      </c>
      <c r="G107" s="38"/>
      <c r="H107" s="44"/>
    </row>
    <row r="108" s="2" customFormat="1" ht="16.8" customHeight="1">
      <c r="A108" s="38"/>
      <c r="B108" s="44"/>
      <c r="C108" s="314" t="s">
        <v>1015</v>
      </c>
      <c r="D108" s="38"/>
      <c r="E108" s="38"/>
      <c r="F108" s="38"/>
      <c r="G108" s="38"/>
      <c r="H108" s="44"/>
    </row>
    <row r="109" s="2" customFormat="1">
      <c r="A109" s="38"/>
      <c r="B109" s="44"/>
      <c r="C109" s="312" t="s">
        <v>207</v>
      </c>
      <c r="D109" s="312" t="s">
        <v>208</v>
      </c>
      <c r="E109" s="17" t="s">
        <v>209</v>
      </c>
      <c r="F109" s="313">
        <v>196</v>
      </c>
      <c r="G109" s="38"/>
      <c r="H109" s="44"/>
    </row>
    <row r="110" s="2" customFormat="1">
      <c r="A110" s="38"/>
      <c r="B110" s="44"/>
      <c r="C110" s="312" t="s">
        <v>242</v>
      </c>
      <c r="D110" s="312" t="s">
        <v>243</v>
      </c>
      <c r="E110" s="17" t="s">
        <v>209</v>
      </c>
      <c r="F110" s="313">
        <v>223.90000000000001</v>
      </c>
      <c r="G110" s="38"/>
      <c r="H110" s="44"/>
    </row>
    <row r="111" s="2" customFormat="1">
      <c r="A111" s="38"/>
      <c r="B111" s="44"/>
      <c r="C111" s="312" t="s">
        <v>246</v>
      </c>
      <c r="D111" s="312" t="s">
        <v>247</v>
      </c>
      <c r="E111" s="17" t="s">
        <v>248</v>
      </c>
      <c r="F111" s="313">
        <v>403.01999999999998</v>
      </c>
      <c r="G111" s="38"/>
      <c r="H111" s="44"/>
    </row>
    <row r="112" s="2" customFormat="1" ht="16.8" customHeight="1">
      <c r="A112" s="38"/>
      <c r="B112" s="44"/>
      <c r="C112" s="308" t="s">
        <v>114</v>
      </c>
      <c r="D112" s="309" t="s">
        <v>115</v>
      </c>
      <c r="E112" s="310" t="s">
        <v>1</v>
      </c>
      <c r="F112" s="311">
        <v>385</v>
      </c>
      <c r="G112" s="38"/>
      <c r="H112" s="44"/>
    </row>
    <row r="113" s="2" customFormat="1" ht="16.8" customHeight="1">
      <c r="A113" s="38"/>
      <c r="B113" s="44"/>
      <c r="C113" s="312" t="s">
        <v>114</v>
      </c>
      <c r="D113" s="312" t="s">
        <v>705</v>
      </c>
      <c r="E113" s="17" t="s">
        <v>1</v>
      </c>
      <c r="F113" s="313">
        <v>385</v>
      </c>
      <c r="G113" s="38"/>
      <c r="H113" s="44"/>
    </row>
    <row r="114" s="2" customFormat="1" ht="16.8" customHeight="1">
      <c r="A114" s="38"/>
      <c r="B114" s="44"/>
      <c r="C114" s="314" t="s">
        <v>1015</v>
      </c>
      <c r="D114" s="38"/>
      <c r="E114" s="38"/>
      <c r="F114" s="38"/>
      <c r="G114" s="38"/>
      <c r="H114" s="44"/>
    </row>
    <row r="115" s="2" customFormat="1" ht="16.8" customHeight="1">
      <c r="A115" s="38"/>
      <c r="B115" s="44"/>
      <c r="C115" s="312" t="s">
        <v>289</v>
      </c>
      <c r="D115" s="312" t="s">
        <v>290</v>
      </c>
      <c r="E115" s="17" t="s">
        <v>168</v>
      </c>
      <c r="F115" s="313">
        <v>385</v>
      </c>
      <c r="G115" s="38"/>
      <c r="H115" s="44"/>
    </row>
    <row r="116" s="2" customFormat="1">
      <c r="A116" s="38"/>
      <c r="B116" s="44"/>
      <c r="C116" s="312" t="s">
        <v>207</v>
      </c>
      <c r="D116" s="312" t="s">
        <v>208</v>
      </c>
      <c r="E116" s="17" t="s">
        <v>209</v>
      </c>
      <c r="F116" s="313">
        <v>115.5</v>
      </c>
      <c r="G116" s="38"/>
      <c r="H116" s="44"/>
    </row>
    <row r="117" s="2" customFormat="1">
      <c r="A117" s="38"/>
      <c r="B117" s="44"/>
      <c r="C117" s="312" t="s">
        <v>242</v>
      </c>
      <c r="D117" s="312" t="s">
        <v>243</v>
      </c>
      <c r="E117" s="17" t="s">
        <v>209</v>
      </c>
      <c r="F117" s="313">
        <v>115.5</v>
      </c>
      <c r="G117" s="38"/>
      <c r="H117" s="44"/>
    </row>
    <row r="118" s="2" customFormat="1">
      <c r="A118" s="38"/>
      <c r="B118" s="44"/>
      <c r="C118" s="312" t="s">
        <v>246</v>
      </c>
      <c r="D118" s="312" t="s">
        <v>247</v>
      </c>
      <c r="E118" s="17" t="s">
        <v>248</v>
      </c>
      <c r="F118" s="313">
        <v>207.90000000000001</v>
      </c>
      <c r="G118" s="38"/>
      <c r="H118" s="44"/>
    </row>
    <row r="119" s="2" customFormat="1" ht="16.8" customHeight="1">
      <c r="A119" s="38"/>
      <c r="B119" s="44"/>
      <c r="C119" s="312" t="s">
        <v>268</v>
      </c>
      <c r="D119" s="312" t="s">
        <v>269</v>
      </c>
      <c r="E119" s="17" t="s">
        <v>168</v>
      </c>
      <c r="F119" s="313">
        <v>385</v>
      </c>
      <c r="G119" s="38"/>
      <c r="H119" s="44"/>
    </row>
    <row r="120" s="2" customFormat="1" ht="16.8" customHeight="1">
      <c r="A120" s="38"/>
      <c r="B120" s="44"/>
      <c r="C120" s="312" t="s">
        <v>285</v>
      </c>
      <c r="D120" s="312" t="s">
        <v>286</v>
      </c>
      <c r="E120" s="17" t="s">
        <v>168</v>
      </c>
      <c r="F120" s="313">
        <v>385</v>
      </c>
      <c r="G120" s="38"/>
      <c r="H120" s="44"/>
    </row>
    <row r="121" s="2" customFormat="1">
      <c r="A121" s="38"/>
      <c r="B121" s="44"/>
      <c r="C121" s="312" t="s">
        <v>294</v>
      </c>
      <c r="D121" s="312" t="s">
        <v>295</v>
      </c>
      <c r="E121" s="17" t="s">
        <v>168</v>
      </c>
      <c r="F121" s="313">
        <v>423.5</v>
      </c>
      <c r="G121" s="38"/>
      <c r="H121" s="44"/>
    </row>
    <row r="122" s="2" customFormat="1" ht="16.8" customHeight="1">
      <c r="A122" s="38"/>
      <c r="B122" s="44"/>
      <c r="C122" s="308" t="s">
        <v>117</v>
      </c>
      <c r="D122" s="309" t="s">
        <v>118</v>
      </c>
      <c r="E122" s="310" t="s">
        <v>1</v>
      </c>
      <c r="F122" s="311">
        <v>100</v>
      </c>
      <c r="G122" s="38"/>
      <c r="H122" s="44"/>
    </row>
    <row r="123" s="2" customFormat="1" ht="16.8" customHeight="1">
      <c r="A123" s="38"/>
      <c r="B123" s="44"/>
      <c r="C123" s="312" t="s">
        <v>117</v>
      </c>
      <c r="D123" s="312" t="s">
        <v>708</v>
      </c>
      <c r="E123" s="17" t="s">
        <v>1</v>
      </c>
      <c r="F123" s="313">
        <v>100</v>
      </c>
      <c r="G123" s="38"/>
      <c r="H123" s="44"/>
    </row>
    <row r="124" s="2" customFormat="1" ht="16.8" customHeight="1">
      <c r="A124" s="38"/>
      <c r="B124" s="44"/>
      <c r="C124" s="314" t="s">
        <v>1015</v>
      </c>
      <c r="D124" s="38"/>
      <c r="E124" s="38"/>
      <c r="F124" s="38"/>
      <c r="G124" s="38"/>
      <c r="H124" s="44"/>
    </row>
    <row r="125" s="2" customFormat="1">
      <c r="A125" s="38"/>
      <c r="B125" s="44"/>
      <c r="C125" s="312" t="s">
        <v>301</v>
      </c>
      <c r="D125" s="312" t="s">
        <v>302</v>
      </c>
      <c r="E125" s="17" t="s">
        <v>168</v>
      </c>
      <c r="F125" s="313">
        <v>120</v>
      </c>
      <c r="G125" s="38"/>
      <c r="H125" s="44"/>
    </row>
    <row r="126" s="2" customFormat="1" ht="16.8" customHeight="1">
      <c r="A126" s="38"/>
      <c r="B126" s="44"/>
      <c r="C126" s="312" t="s">
        <v>307</v>
      </c>
      <c r="D126" s="312" t="s">
        <v>308</v>
      </c>
      <c r="E126" s="17" t="s">
        <v>168</v>
      </c>
      <c r="F126" s="313">
        <v>100</v>
      </c>
      <c r="G126" s="38"/>
      <c r="H126" s="44"/>
    </row>
    <row r="127" s="2" customFormat="1">
      <c r="A127" s="38"/>
      <c r="B127" s="44"/>
      <c r="C127" s="312" t="s">
        <v>317</v>
      </c>
      <c r="D127" s="312" t="s">
        <v>318</v>
      </c>
      <c r="E127" s="17" t="s">
        <v>168</v>
      </c>
      <c r="F127" s="313">
        <v>100</v>
      </c>
      <c r="G127" s="38"/>
      <c r="H127" s="44"/>
    </row>
    <row r="128" s="2" customFormat="1">
      <c r="A128" s="38"/>
      <c r="B128" s="44"/>
      <c r="C128" s="312" t="s">
        <v>342</v>
      </c>
      <c r="D128" s="312" t="s">
        <v>343</v>
      </c>
      <c r="E128" s="17" t="s">
        <v>168</v>
      </c>
      <c r="F128" s="313">
        <v>120</v>
      </c>
      <c r="G128" s="38"/>
      <c r="H128" s="44"/>
    </row>
    <row r="129" s="2" customFormat="1" ht="16.8" customHeight="1">
      <c r="A129" s="38"/>
      <c r="B129" s="44"/>
      <c r="C129" s="312" t="s">
        <v>347</v>
      </c>
      <c r="D129" s="312" t="s">
        <v>348</v>
      </c>
      <c r="E129" s="17" t="s">
        <v>168</v>
      </c>
      <c r="F129" s="313">
        <v>120</v>
      </c>
      <c r="G129" s="38"/>
      <c r="H129" s="44"/>
    </row>
    <row r="130" s="2" customFormat="1" ht="16.8" customHeight="1">
      <c r="A130" s="38"/>
      <c r="B130" s="44"/>
      <c r="C130" s="312" t="s">
        <v>360</v>
      </c>
      <c r="D130" s="312" t="s">
        <v>361</v>
      </c>
      <c r="E130" s="17" t="s">
        <v>168</v>
      </c>
      <c r="F130" s="313">
        <v>100</v>
      </c>
      <c r="G130" s="38"/>
      <c r="H130" s="44"/>
    </row>
    <row r="131" s="2" customFormat="1" ht="16.8" customHeight="1">
      <c r="A131" s="38"/>
      <c r="B131" s="44"/>
      <c r="C131" s="312" t="s">
        <v>321</v>
      </c>
      <c r="D131" s="312" t="s">
        <v>322</v>
      </c>
      <c r="E131" s="17" t="s">
        <v>209</v>
      </c>
      <c r="F131" s="313">
        <v>5</v>
      </c>
      <c r="G131" s="38"/>
      <c r="H131" s="44"/>
    </row>
    <row r="132" s="2" customFormat="1" ht="16.8" customHeight="1">
      <c r="A132" s="38"/>
      <c r="B132" s="44"/>
      <c r="C132" s="308" t="s">
        <v>656</v>
      </c>
      <c r="D132" s="309" t="s">
        <v>657</v>
      </c>
      <c r="E132" s="310" t="s">
        <v>1</v>
      </c>
      <c r="F132" s="311">
        <v>20</v>
      </c>
      <c r="G132" s="38"/>
      <c r="H132" s="44"/>
    </row>
    <row r="133" s="2" customFormat="1" ht="16.8" customHeight="1">
      <c r="A133" s="38"/>
      <c r="B133" s="44"/>
      <c r="C133" s="312" t="s">
        <v>656</v>
      </c>
      <c r="D133" s="312" t="s">
        <v>707</v>
      </c>
      <c r="E133" s="17" t="s">
        <v>1</v>
      </c>
      <c r="F133" s="313">
        <v>20</v>
      </c>
      <c r="G133" s="38"/>
      <c r="H133" s="44"/>
    </row>
    <row r="134" s="2" customFormat="1" ht="16.8" customHeight="1">
      <c r="A134" s="38"/>
      <c r="B134" s="44"/>
      <c r="C134" s="314" t="s">
        <v>1015</v>
      </c>
      <c r="D134" s="38"/>
      <c r="E134" s="38"/>
      <c r="F134" s="38"/>
      <c r="G134" s="38"/>
      <c r="H134" s="44"/>
    </row>
    <row r="135" s="2" customFormat="1">
      <c r="A135" s="38"/>
      <c r="B135" s="44"/>
      <c r="C135" s="312" t="s">
        <v>301</v>
      </c>
      <c r="D135" s="312" t="s">
        <v>302</v>
      </c>
      <c r="E135" s="17" t="s">
        <v>168</v>
      </c>
      <c r="F135" s="313">
        <v>120</v>
      </c>
      <c r="G135" s="38"/>
      <c r="H135" s="44"/>
    </row>
    <row r="136" s="2" customFormat="1" ht="16.8" customHeight="1">
      <c r="A136" s="38"/>
      <c r="B136" s="44"/>
      <c r="C136" s="312" t="s">
        <v>338</v>
      </c>
      <c r="D136" s="312" t="s">
        <v>339</v>
      </c>
      <c r="E136" s="17" t="s">
        <v>168</v>
      </c>
      <c r="F136" s="313">
        <v>20</v>
      </c>
      <c r="G136" s="38"/>
      <c r="H136" s="44"/>
    </row>
    <row r="137" s="2" customFormat="1">
      <c r="A137" s="38"/>
      <c r="B137" s="44"/>
      <c r="C137" s="312" t="s">
        <v>342</v>
      </c>
      <c r="D137" s="312" t="s">
        <v>343</v>
      </c>
      <c r="E137" s="17" t="s">
        <v>168</v>
      </c>
      <c r="F137" s="313">
        <v>120</v>
      </c>
      <c r="G137" s="38"/>
      <c r="H137" s="44"/>
    </row>
    <row r="138" s="2" customFormat="1" ht="16.8" customHeight="1">
      <c r="A138" s="38"/>
      <c r="B138" s="44"/>
      <c r="C138" s="312" t="s">
        <v>347</v>
      </c>
      <c r="D138" s="312" t="s">
        <v>348</v>
      </c>
      <c r="E138" s="17" t="s">
        <v>168</v>
      </c>
      <c r="F138" s="313">
        <v>120</v>
      </c>
      <c r="G138" s="38"/>
      <c r="H138" s="44"/>
    </row>
    <row r="139" s="2" customFormat="1" ht="16.8" customHeight="1">
      <c r="A139" s="38"/>
      <c r="B139" s="44"/>
      <c r="C139" s="312" t="s">
        <v>351</v>
      </c>
      <c r="D139" s="312" t="s">
        <v>352</v>
      </c>
      <c r="E139" s="17" t="s">
        <v>168</v>
      </c>
      <c r="F139" s="313">
        <v>20</v>
      </c>
      <c r="G139" s="38"/>
      <c r="H139" s="44"/>
    </row>
    <row r="140" s="2" customFormat="1" ht="7.44" customHeight="1">
      <c r="A140" s="38"/>
      <c r="B140" s="182"/>
      <c r="C140" s="183"/>
      <c r="D140" s="183"/>
      <c r="E140" s="183"/>
      <c r="F140" s="183"/>
      <c r="G140" s="183"/>
      <c r="H140" s="44"/>
    </row>
    <row r="141" s="2" customFormat="1">
      <c r="A141" s="38"/>
      <c r="B141" s="38"/>
      <c r="C141" s="38"/>
      <c r="D141" s="38"/>
      <c r="E141" s="38"/>
      <c r="F141" s="38"/>
      <c r="G141" s="38"/>
      <c r="H141" s="38"/>
    </row>
  </sheetData>
  <sheetProtection sheet="1" formatColumns="0" formatRows="0" objects="1" scenarios="1" spinCount="100000" saltValue="oHlcJQ3uZiTRuqN8L7mDaVZRT8E46pGZzV5tsRXHrNYtRUxvgzDC23+0W0YvV/mNfBoRWz/Xi4vJP2pAhAfXkg==" hashValue="eeSYjTlOI1zNzycHHrNNzK99qA9wr3AQgLIn0dlABLs5P3rBwM7TAuVHU98v7tXbWV/nWiBivdKKSntVeNBlRg==" algorithmName="SHA-512" password="CFC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PRACOVNA-2015\PRACOVNA</dc:creator>
  <cp:lastModifiedBy>PRACOVNA-2015\PRACOVNA</cp:lastModifiedBy>
  <dcterms:created xsi:type="dcterms:W3CDTF">2021-03-16T12:22:38Z</dcterms:created>
  <dcterms:modified xsi:type="dcterms:W3CDTF">2021-03-16T12:22:45Z</dcterms:modified>
</cp:coreProperties>
</file>